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C86F" lockStructure="1"/>
  <bookViews>
    <workbookView xWindow="360" yWindow="330" windowWidth="18855" windowHeight="7635" firstSheet="4" activeTab="5"/>
  </bookViews>
  <sheets>
    <sheet name="@Формулы" sheetId="1" state="hidden" r:id="rId1"/>
    <sheet name="@Параметры" sheetId="2" state="hidden" r:id="rId2"/>
    <sheet name="@Ячейки" sheetId="3" state="hidden" r:id="rId3"/>
    <sheet name="@Таблицы" sheetId="4" state="hidden" r:id="rId4"/>
    <sheet name="Шапка" sheetId="5" r:id="rId5"/>
    <sheet name="Целевые_показатели" sheetId="6" r:id="rId6"/>
    <sheet name="Мероприятия" sheetId="7" r:id="rId7"/>
    <sheet name="Показатели_нормативов" sheetId="8" r:id="rId8"/>
  </sheets>
  <definedNames>
    <definedName name="Мероприятия.Исполнитель" localSheetId="6">Мероприятия!$D$45</definedName>
    <definedName name="Мероприятия.Руководитель" localSheetId="6">Мероприятия!$D$47</definedName>
    <definedName name="Показатели_нормативов.Исполнитель" localSheetId="7">Показатели_нормативов!$D$33</definedName>
    <definedName name="Показатели_нормативов.Руководитель" localSheetId="7">Показатели_нормативов!$D$35</definedName>
    <definedName name="Целевые_показатели.Исполнитель" localSheetId="5">Целевые_показатели!$D$49</definedName>
    <definedName name="Целевые_показатели.Руководитель" localSheetId="5">Целевые_показатели!$D$51</definedName>
  </definedNames>
  <calcPr calcId="145621"/>
</workbook>
</file>

<file path=xl/calcChain.xml><?xml version="1.0" encoding="utf-8"?>
<calcChain xmlns="http://schemas.openxmlformats.org/spreadsheetml/2006/main">
  <c r="E8" i="6" l="1"/>
  <c r="F8" i="6"/>
  <c r="G8" i="6"/>
  <c r="H8" i="6"/>
  <c r="I8" i="6"/>
  <c r="J8" i="6"/>
  <c r="K8" i="6"/>
  <c r="L8" i="6"/>
  <c r="M8" i="6"/>
  <c r="N8" i="6"/>
  <c r="O8" i="6"/>
  <c r="D10" i="6"/>
  <c r="E10" i="6"/>
  <c r="F10" i="6"/>
  <c r="G10" i="6"/>
  <c r="H10" i="6"/>
  <c r="I10" i="6"/>
  <c r="J10" i="6"/>
  <c r="K10" i="6"/>
  <c r="L10" i="6"/>
  <c r="M10" i="6"/>
  <c r="N10" i="6"/>
  <c r="O10" i="6"/>
  <c r="D13" i="6"/>
  <c r="E13" i="6"/>
  <c r="F13" i="6"/>
  <c r="G13" i="6"/>
  <c r="H13" i="6"/>
  <c r="I13" i="6"/>
  <c r="J13" i="6"/>
  <c r="K13" i="6"/>
  <c r="L13" i="6"/>
  <c r="M13" i="6"/>
  <c r="N13" i="6"/>
  <c r="O13" i="6"/>
  <c r="E16" i="6"/>
  <c r="F16" i="6"/>
  <c r="G16" i="6"/>
  <c r="H16" i="6"/>
  <c r="I16" i="6"/>
  <c r="J16" i="6"/>
  <c r="K16" i="6"/>
  <c r="L16" i="6"/>
  <c r="M16" i="6"/>
  <c r="N16" i="6"/>
  <c r="O16" i="6"/>
  <c r="D19" i="6"/>
  <c r="E19" i="6"/>
  <c r="F19" i="6"/>
  <c r="G19" i="6"/>
  <c r="H19" i="6"/>
  <c r="I19" i="6"/>
  <c r="J19" i="6"/>
  <c r="K19" i="6"/>
  <c r="L19" i="6"/>
  <c r="M19" i="6"/>
  <c r="N19" i="6"/>
  <c r="O19" i="6"/>
  <c r="E25" i="6"/>
  <c r="D25" i="6"/>
  <c r="F24" i="6"/>
  <c r="F25" i="6"/>
  <c r="G25" i="6"/>
  <c r="G24" i="6" s="1"/>
  <c r="H25" i="6"/>
  <c r="H24" i="6" s="1"/>
  <c r="I25" i="6"/>
  <c r="I24" i="6" s="1"/>
  <c r="J25" i="6"/>
  <c r="K25" i="6"/>
  <c r="K24" i="6" s="1"/>
  <c r="L25" i="6"/>
  <c r="M25" i="6"/>
  <c r="M24" i="6" s="1"/>
  <c r="N25" i="6"/>
  <c r="O25" i="6"/>
  <c r="O24" i="6" s="1"/>
  <c r="E29" i="6"/>
  <c r="F29" i="6"/>
  <c r="G29" i="6"/>
  <c r="H29" i="6"/>
  <c r="I29" i="6"/>
  <c r="J29" i="6"/>
  <c r="K29" i="6"/>
  <c r="L29" i="6"/>
  <c r="M29" i="6"/>
  <c r="N29" i="6"/>
  <c r="O29" i="6"/>
  <c r="D31" i="6"/>
  <c r="E31" i="6"/>
  <c r="F31" i="6"/>
  <c r="G31" i="6"/>
  <c r="H31" i="6"/>
  <c r="I31" i="6"/>
  <c r="J31" i="6"/>
  <c r="K31" i="6"/>
  <c r="L31" i="6"/>
  <c r="M31" i="6"/>
  <c r="N31" i="6"/>
  <c r="O31" i="6"/>
  <c r="E34" i="6"/>
  <c r="F34" i="6"/>
  <c r="G34" i="6"/>
  <c r="H34" i="6"/>
  <c r="I34" i="6"/>
  <c r="J34" i="6"/>
  <c r="K34" i="6"/>
  <c r="L34" i="6"/>
  <c r="M34" i="6"/>
  <c r="N34" i="6"/>
  <c r="O34" i="6"/>
  <c r="E36" i="6"/>
  <c r="F36" i="6"/>
  <c r="G36" i="6"/>
  <c r="H36" i="6"/>
  <c r="I36" i="6"/>
  <c r="J36" i="6"/>
  <c r="K36" i="6"/>
  <c r="L36" i="6"/>
  <c r="M36" i="6"/>
  <c r="N36" i="6"/>
  <c r="O36" i="6"/>
  <c r="E37" i="6"/>
  <c r="F37" i="6"/>
  <c r="G37" i="6"/>
  <c r="H37" i="6"/>
  <c r="I37" i="6"/>
  <c r="J37" i="6"/>
  <c r="K37" i="6"/>
  <c r="L37" i="6"/>
  <c r="M37" i="6"/>
  <c r="N37" i="6"/>
  <c r="O37" i="6"/>
  <c r="D39" i="6"/>
  <c r="E39" i="6"/>
  <c r="F39" i="6"/>
  <c r="G39" i="6"/>
  <c r="H39" i="6"/>
  <c r="I39" i="6"/>
  <c r="J39" i="6"/>
  <c r="K39" i="6"/>
  <c r="L39" i="6"/>
  <c r="M39" i="6"/>
  <c r="N39" i="6"/>
  <c r="O39" i="6"/>
  <c r="D41" i="6"/>
  <c r="E41" i="6"/>
  <c r="F41" i="6"/>
  <c r="G41" i="6"/>
  <c r="H41" i="6"/>
  <c r="I41" i="6"/>
  <c r="J41" i="6"/>
  <c r="K41" i="6"/>
  <c r="L41" i="6"/>
  <c r="M41" i="6"/>
  <c r="N41" i="6"/>
  <c r="O41" i="6"/>
  <c r="D44" i="6"/>
  <c r="E44" i="6"/>
  <c r="F44" i="6"/>
  <c r="G44" i="6"/>
  <c r="H44" i="6"/>
  <c r="I44" i="6"/>
  <c r="J44" i="6"/>
  <c r="K44" i="6"/>
  <c r="L44" i="6"/>
  <c r="M44" i="6"/>
  <c r="N44" i="6"/>
  <c r="O44" i="6"/>
  <c r="E10" i="8"/>
  <c r="F10" i="8"/>
  <c r="G10" i="8"/>
  <c r="H10" i="8"/>
  <c r="I10" i="8"/>
  <c r="J10" i="8"/>
  <c r="K10" i="8"/>
  <c r="L10" i="8"/>
  <c r="M10" i="8"/>
  <c r="N10" i="8"/>
  <c r="O10" i="8"/>
  <c r="F12" i="8"/>
  <c r="G12" i="8"/>
  <c r="H12" i="8"/>
  <c r="I12" i="8"/>
  <c r="J12" i="8"/>
  <c r="K12" i="8"/>
  <c r="L12" i="8"/>
  <c r="M12" i="8"/>
  <c r="N12" i="8"/>
  <c r="O12" i="8"/>
  <c r="F14" i="8"/>
  <c r="G14" i="8"/>
  <c r="H14" i="8"/>
  <c r="I14" i="8"/>
  <c r="J14" i="8"/>
  <c r="K14" i="8"/>
  <c r="L14" i="8"/>
  <c r="M14" i="8"/>
  <c r="N14" i="8"/>
  <c r="O14" i="8"/>
  <c r="E17" i="8"/>
  <c r="H21" i="8" s="1"/>
  <c r="H23" i="8" s="1"/>
  <c r="H30" i="8" s="1"/>
  <c r="H31" i="8" s="1"/>
  <c r="F17" i="8"/>
  <c r="F21" i="8" s="1"/>
  <c r="F23" i="8" s="1"/>
  <c r="F30" i="8" s="1"/>
  <c r="F31" i="8" s="1"/>
  <c r="G17" i="8"/>
  <c r="G15" i="8"/>
  <c r="H17" i="8"/>
  <c r="H15" i="8"/>
  <c r="I17" i="8"/>
  <c r="I15" i="8"/>
  <c r="J17" i="8"/>
  <c r="K17" i="8"/>
  <c r="K15" i="8"/>
  <c r="L17" i="8"/>
  <c r="L15" i="8"/>
  <c r="M17" i="8"/>
  <c r="M15" i="8"/>
  <c r="N17" i="8"/>
  <c r="N21" i="8"/>
  <c r="N23" i="8" s="1"/>
  <c r="N30" i="8" s="1"/>
  <c r="O17" i="8"/>
  <c r="O15" i="8" s="1"/>
  <c r="D16" i="8"/>
  <c r="E16" i="8"/>
  <c r="F16" i="8"/>
  <c r="G16" i="8"/>
  <c r="H16" i="8"/>
  <c r="I16" i="8"/>
  <c r="J16" i="8"/>
  <c r="K16" i="8"/>
  <c r="L16" i="8"/>
  <c r="M16" i="8"/>
  <c r="N16" i="8"/>
  <c r="O16" i="8"/>
  <c r="D17" i="8"/>
  <c r="P18" i="8"/>
  <c r="Q18" i="8"/>
  <c r="P19" i="8"/>
  <c r="Q19" i="8"/>
  <c r="P20" i="8"/>
  <c r="Q20" i="8"/>
  <c r="E24" i="8"/>
  <c r="F24" i="8"/>
  <c r="G24" i="8"/>
  <c r="H24" i="8"/>
  <c r="I24" i="8"/>
  <c r="J24" i="8"/>
  <c r="K24" i="8"/>
  <c r="Q24" i="8" s="1"/>
  <c r="L24" i="8"/>
  <c r="M24" i="8"/>
  <c r="N24" i="8"/>
  <c r="N31" i="8" s="1"/>
  <c r="O24" i="8"/>
  <c r="P25" i="8"/>
  <c r="Q25" i="8"/>
  <c r="P26" i="8"/>
  <c r="Q26" i="8"/>
  <c r="P27" i="8"/>
  <c r="Q27" i="8"/>
  <c r="P28" i="8"/>
  <c r="Q28" i="8"/>
  <c r="P29" i="8"/>
  <c r="Q29" i="8"/>
  <c r="E24" i="6"/>
  <c r="P17" i="8"/>
  <c r="N15" i="8"/>
  <c r="J15" i="8"/>
  <c r="P24" i="8"/>
  <c r="N24" i="6"/>
  <c r="L24" i="6"/>
  <c r="J24" i="6"/>
  <c r="Q17" i="8" l="1"/>
  <c r="F15" i="8"/>
  <c r="E21" i="8"/>
  <c r="E23" i="8" s="1"/>
  <c r="E30" i="8" s="1"/>
  <c r="E31" i="8" s="1"/>
  <c r="E15" i="8"/>
  <c r="G21" i="8"/>
  <c r="K21" i="8"/>
  <c r="K23" i="8" s="1"/>
  <c r="K30" i="8" s="1"/>
  <c r="K31" i="8" s="1"/>
  <c r="O21" i="8"/>
  <c r="O23" i="8" s="1"/>
  <c r="O30" i="8" s="1"/>
  <c r="O31" i="8" s="1"/>
  <c r="J21" i="8"/>
  <c r="J23" i="8" s="1"/>
  <c r="J30" i="8" s="1"/>
  <c r="J31" i="8" s="1"/>
  <c r="M21" i="8"/>
  <c r="M23" i="8" s="1"/>
  <c r="M30" i="8" s="1"/>
  <c r="M31" i="8" s="1"/>
  <c r="L21" i="8"/>
  <c r="L23" i="8" s="1"/>
  <c r="L30" i="8" s="1"/>
  <c r="L31" i="8" s="1"/>
  <c r="I21" i="8"/>
  <c r="I23" i="8" s="1"/>
  <c r="I30" i="8" s="1"/>
  <c r="I31" i="8" s="1"/>
  <c r="Q21" i="8" l="1"/>
  <c r="P21" i="8"/>
  <c r="G23" i="8"/>
  <c r="Q23" i="8" l="1"/>
  <c r="P23" i="8"/>
  <c r="G30" i="8"/>
  <c r="P30" i="8" l="1"/>
  <c r="P31" i="8" s="1"/>
  <c r="Q30" i="8"/>
  <c r="Q31" i="8" s="1"/>
  <c r="G31" i="8"/>
</calcChain>
</file>

<file path=xl/sharedStrings.xml><?xml version="1.0" encoding="utf-8"?>
<sst xmlns="http://schemas.openxmlformats.org/spreadsheetml/2006/main" count="910" uniqueCount="370">
  <si>
    <t>ежегодно, начиная с 2015 года</t>
  </si>
  <si>
    <t>ежеквартально, в установленные сроки</t>
  </si>
  <si>
    <t>в установленные сроки</t>
  </si>
  <si>
    <t>ежегодно до 10 января, до 10 июля</t>
  </si>
  <si>
    <t>ежеквартально, начиная со II квартала 2013 года</t>
  </si>
  <si>
    <t>II полугодие 2014 года</t>
  </si>
  <si>
    <t>IV квартал 2014 года</t>
  </si>
  <si>
    <t>135</t>
  </si>
  <si>
    <t>113</t>
  </si>
  <si>
    <t>102,1</t>
  </si>
  <si>
    <t>103,4</t>
  </si>
  <si>
    <t>105</t>
  </si>
  <si>
    <t>94,8</t>
  </si>
  <si>
    <t>104</t>
  </si>
  <si>
    <t>22965,9</t>
  </si>
  <si>
    <t>28101,7</t>
  </si>
  <si>
    <t>28379,6</t>
  </si>
  <si>
    <t>27226,4</t>
  </si>
  <si>
    <t>32960</t>
  </si>
  <si>
    <t>31312</t>
  </si>
  <si>
    <t>41800</t>
  </si>
  <si>
    <t>44400</t>
  </si>
  <si>
    <t>31,3</t>
  </si>
  <si>
    <t>37,2</t>
  </si>
  <si>
    <t>35,7</t>
  </si>
  <si>
    <t>34,8</t>
  </si>
  <si>
    <t>34,4</t>
  </si>
  <si>
    <t>33,8</t>
  </si>
  <si>
    <t>41,5</t>
  </si>
  <si>
    <t>46,3</t>
  </si>
  <si>
    <t>46,6</t>
  </si>
  <si>
    <t>9,3</t>
  </si>
  <si>
    <t>11,1</t>
  </si>
  <si>
    <t>10,7</t>
  </si>
  <si>
    <t>9,7</t>
  </si>
  <si>
    <t>10,8</t>
  </si>
  <si>
    <t>12,5</t>
  </si>
  <si>
    <t>17,4</t>
  </si>
  <si>
    <t>14,2</t>
  </si>
  <si>
    <t>14,3</t>
  </si>
  <si>
    <t>0,7</t>
  </si>
  <si>
    <t>0,2</t>
  </si>
  <si>
    <t>15,1</t>
  </si>
  <si>
    <t>0,1</t>
  </si>
  <si>
    <t xml:space="preserve"> Приказ директора от 23.01.2017 № 5 "Об утверждении Плана финансово-хозяйственной деятельности МБУ "Дворец культуры "Металлург".</t>
  </si>
  <si>
    <t xml:space="preserve">За период январь-февраль 2017 г. соотношение средней заработной платы основного и вспомогательного персонала  МБУ "Дворец культуры "Металлург" составляет 1:0,81. </t>
  </si>
  <si>
    <t>2015-2018 гг (после разработки и утверждения типовых отраслевых норм труда федеральными органами исполнительной власти)</t>
  </si>
  <si>
    <t>2015-2016 гг</t>
  </si>
  <si>
    <t>по мере необходимости</t>
  </si>
  <si>
    <t>2015 г. после разработки и утверждения профессиональных стандартов в сфере культуры федеральными органами исполнительной власти</t>
  </si>
  <si>
    <t>ежегодно, начиная с 2014 года</t>
  </si>
  <si>
    <t>Дорожная карта</t>
  </si>
  <si>
    <t>Учреждение</t>
  </si>
  <si>
    <t>г.п. Кандалакша</t>
  </si>
  <si>
    <t>Отчетный период</t>
  </si>
  <si>
    <t>Дорожная карта 1 квартал 2017</t>
  </si>
  <si>
    <t>#КодыСтрок</t>
  </si>
  <si>
    <t xml:space="preserve">Мониторинг достижения целевых показателей (индикаторов) развития сферы культуры  </t>
  </si>
  <si>
    <t>№ п/п</t>
  </si>
  <si>
    <t>Наименование показателя / Наименование мероприятия</t>
  </si>
  <si>
    <t>2012 г.</t>
  </si>
  <si>
    <t>2013 г.</t>
  </si>
  <si>
    <t>2014 г.</t>
  </si>
  <si>
    <t>2015 г.</t>
  </si>
  <si>
    <t>2016 г.</t>
  </si>
  <si>
    <t>2017 г.</t>
  </si>
  <si>
    <t>2018 г.</t>
  </si>
  <si>
    <t>факт</t>
  </si>
  <si>
    <t>план</t>
  </si>
  <si>
    <t>#КодыСтолбцов</t>
  </si>
  <si>
    <t>1</t>
  </si>
  <si>
    <t>2</t>
  </si>
  <si>
    <t>3</t>
  </si>
  <si>
    <t>4</t>
  </si>
  <si>
    <t>5</t>
  </si>
  <si>
    <t>Увеличение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годом),процентов</t>
  </si>
  <si>
    <t>х</t>
  </si>
  <si>
    <t>1.1</t>
  </si>
  <si>
    <t>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России, единиц</t>
  </si>
  <si>
    <t>Увеличение доли представленных (во всех формах) зрителю музейных предметов в общем количестве музейных предметов основного фонда, процентов</t>
  </si>
  <si>
    <t>2.1</t>
  </si>
  <si>
    <t>Количество представленных (во всех формах) зрителю музейных предметов, единиц</t>
  </si>
  <si>
    <t>2.2</t>
  </si>
  <si>
    <t>Общее количестве музейных предметов основного фонда, единиц</t>
  </si>
  <si>
    <t>Увеличение посещаемости музейных учреждений:
(посещений на 1 жителя в год)</t>
  </si>
  <si>
    <t>6</t>
  </si>
  <si>
    <t>3.1</t>
  </si>
  <si>
    <t>Посещаемость музейных учреждений, человек</t>
  </si>
  <si>
    <t>7</t>
  </si>
  <si>
    <t>3.2</t>
  </si>
  <si>
    <t>Количество жителей, человек</t>
  </si>
  <si>
    <t>8</t>
  </si>
  <si>
    <t>Увеличение численности участников культурно-досуговых мероприятий (по сравнению с предыдущим годом), процентов</t>
  </si>
  <si>
    <t>9</t>
  </si>
  <si>
    <t>4.1</t>
  </si>
  <si>
    <t xml:space="preserve">Численность участников культурно-досуговых мероприятий, человек </t>
  </si>
  <si>
    <t>10</t>
  </si>
  <si>
    <t>Повышение уровня удовлетворенности населения Мурманской области качеством предоставления государственных услуг в сфере культуры, процентов</t>
  </si>
  <si>
    <t>11</t>
  </si>
  <si>
    <t>Увеличение доли публичных библиотек, подключенных к сети «Интернет», в общем количестве библиотек , процентов</t>
  </si>
  <si>
    <t>12</t>
  </si>
  <si>
    <t>6.1</t>
  </si>
  <si>
    <t>Количество публичных библиотек, подключенных к сети «Интернет, единиц</t>
  </si>
  <si>
    <t>13</t>
  </si>
  <si>
    <t>6.2</t>
  </si>
  <si>
    <t>Общее количество библиотек, единиц</t>
  </si>
  <si>
    <t>14</t>
  </si>
  <si>
    <t>Увеличение доли музеев, имеющих сайт в сети «Интернет», в общем количестве музеев Мурманской области, процентов</t>
  </si>
  <si>
    <t>15</t>
  </si>
  <si>
    <t>7.1</t>
  </si>
  <si>
    <t>Количество музеев, имеющих сайт в сети «Интернет», единиц</t>
  </si>
  <si>
    <t>16</t>
  </si>
  <si>
    <t>Увеличение посещаемости учреждений культуры, процентов по отношению к 2012 году</t>
  </si>
  <si>
    <t>20</t>
  </si>
  <si>
    <t>8.1</t>
  </si>
  <si>
    <t>Количество посещений учреждений культуры, человек, в том числе:</t>
  </si>
  <si>
    <t>21</t>
  </si>
  <si>
    <t>8.2</t>
  </si>
  <si>
    <t>Количество посещений библиотек</t>
  </si>
  <si>
    <t>22</t>
  </si>
  <si>
    <t>8.3</t>
  </si>
  <si>
    <t>Количество посещений музеев</t>
  </si>
  <si>
    <t>23</t>
  </si>
  <si>
    <t>8.4</t>
  </si>
  <si>
    <t>Количество посещений учреждений клубного типа</t>
  </si>
  <si>
    <t>24</t>
  </si>
  <si>
    <t>Увеличение количества представленных дополнительных услуг учреждениями культуры, процентов по отношению к 2012 году</t>
  </si>
  <si>
    <t>25</t>
  </si>
  <si>
    <t>9.1</t>
  </si>
  <si>
    <t>Количество представленных дополнительных услуг учреждениями культуры, единиц</t>
  </si>
  <si>
    <t>26</t>
  </si>
  <si>
    <t>Доля детей, привлекаемых к участию в творческих мероприятиях, в общем числе детей, процентов</t>
  </si>
  <si>
    <t>27</t>
  </si>
  <si>
    <t>10.1</t>
  </si>
  <si>
    <t>Количество детей, привлекаемых к участию в творческих мероприятиях в учреждениях образования в сфере культуры и искусства, человек</t>
  </si>
  <si>
    <t>29</t>
  </si>
  <si>
    <t>10.2</t>
  </si>
  <si>
    <t>Общее число детей в возрасте от 0 до 17 лет, человек</t>
  </si>
  <si>
    <t>30</t>
  </si>
  <si>
    <t>Увеличение количества выставочных проектов, осуществляемых в Мурманской области по отношению к 2012 году,  процентов</t>
  </si>
  <si>
    <t>31</t>
  </si>
  <si>
    <t>11.1</t>
  </si>
  <si>
    <t>Количество выставочных проектов, единиц</t>
  </si>
  <si>
    <t>32</t>
  </si>
  <si>
    <t>Численность работников  муниципальных учреждений культуры, человек</t>
  </si>
  <si>
    <t>36</t>
  </si>
  <si>
    <t>Увеличение количества посещений театрально-концертных мероприятий (по сравнению с предыдущим годом), процентов</t>
  </si>
  <si>
    <t>13.1</t>
  </si>
  <si>
    <t>Количества посещений театрально-концертных мероприятий, человек</t>
  </si>
  <si>
    <t>Увеличение доли объектов культурно наследия, информация о которых внесена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наследия, %</t>
  </si>
  <si>
    <t>14.1</t>
  </si>
  <si>
    <t>Количество объектов культурно наследия, информация о которых внесена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наследия, едениц</t>
  </si>
  <si>
    <t>Увеличение доли объектов культурно наследия, находящихся в удовлетворительном состоянии, в общем количестве объектов культурного наследия федервльного, регионального и местного (муниципального) значение, процентов</t>
  </si>
  <si>
    <t>15.1</t>
  </si>
  <si>
    <t>Количество объектов культурно наследия, находящихся в удовлетворительном состоянии, едениц</t>
  </si>
  <si>
    <t>15.2</t>
  </si>
  <si>
    <t>Общее количество объектов культурного наследия федервльного, регионального и местного (муниципального) значение, едениц</t>
  </si>
  <si>
    <t>Увеличение доли выпускников образовательного учреждения среднего профессинального образования в сфере культуры и искусства, поступивших в высшие специальные учебные заведения, в общей численности выпускников, процентов</t>
  </si>
  <si>
    <t>16.1</t>
  </si>
  <si>
    <t>Количество выпускников образовательного учреждения среднего профессинального образования в сфере культуры и искусства, поступивших в высшие специальные учебные заведения, человек</t>
  </si>
  <si>
    <t>16.2</t>
  </si>
  <si>
    <t>Общая численность выпускников, человек</t>
  </si>
  <si>
    <t>Исполнитель</t>
  </si>
  <si>
    <t>Руководитель</t>
  </si>
  <si>
    <t xml:space="preserve"> Мониторинг реализация основных мероприятий, направленных на повышение эффективности и качества предоставляемых услуг в сфере культуры</t>
  </si>
  <si>
    <t>№</t>
  </si>
  <si>
    <t>Наименование мероприятия</t>
  </si>
  <si>
    <t>Срок исполнения</t>
  </si>
  <si>
    <t>Результат</t>
  </si>
  <si>
    <t>Количество принятых нормативных актов</t>
  </si>
  <si>
    <t>Перечень принятых нормативных актов</t>
  </si>
  <si>
    <t>Разработка (изменение) показателей эффективности деятельности государственных (муниципальных) учреждений культуры, осуществляющих деятельность на территории Мурманской области, и их руководителей</t>
  </si>
  <si>
    <t>Оценка эффективности деятельности государственных (муниципальных) учреждений культуры, осуществляющих деятельность на территории Мурманской области, и их руководителей</t>
  </si>
  <si>
    <t>Внесение изменений в положения об оплате труда государственных (муниципальных) учреждений культуры, осуществляющих деятельность на территории Мурманской области, и в коллективные договоры в части совершенствования системы оплаты труда</t>
  </si>
  <si>
    <t>Проведение анализа и 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с учетом возможного привлечения средств от оптимизации неэффективных расходов областных государственных учреждений культуры и муниципальных учреждений культуры Мурманской области,  а также  средств от приносящей доход деятельности</t>
  </si>
  <si>
    <t>Привлечение средств от предпринимательской и иной приносящей доход деятельности на повышение заработной платы работников государственных (муниципальных) учреждений культуры, осуществляющих деятельность на территории Мурманской области (включая мероприятия по максимальному использованию закрепленных площадей и имущества, расширению перечня платных услуг,  повышению доступности информации об услугах учреждений культуры)</t>
  </si>
  <si>
    <t>Осуществление мероприятий по внедрению систем нормирования труда в государственных (муниципальных) учреждениях культуры с учетом типовых (межотраслевых) норм труда, методических рекомендаций, утвержденных приказом Министерства труда и социальной защиты Российской Федерации  от 30.09.2013 № 504 «Об утверждении методических рекомендаций по разработке систем нормирования труда в государственных (муниципальных) учреждениях»</t>
  </si>
  <si>
    <t xml:space="preserve"> Осуществление мероприятий по внедрению утвержденных типовых отраслевых норм труда и формирование штатной численности работников учреждений культуры:  библиотек, музеев,  культурно-досуговых учреждений и учреждений исполнительских искусств на основе методических рекомендаций Минкультуры России с учетом необходимости качественного оказания государственных муниципальных) услуг (выполнения работ)</t>
  </si>
  <si>
    <t>Осуществление мероприятий по внедрению нормативно-подушевого финансирования в государственных (муниципальных) учреждениях культуры</t>
  </si>
  <si>
    <t>Проведение мероприятий по заключению трудовых договоров (дополнительных соглашений к трудовым договорам) с руководителями учреждений по типовой форме, утвержденной постановлением Правительства Российской Федерации от 12.04.2013   № 319 «О типовой форме трудового договора с руководителем государственного (муниципального) учреждения»</t>
  </si>
  <si>
    <t>Обеспечение представления лицом, поступающим на работу на должность руководителя областного государственного учреждения культуры, муниципального учреждения культуры Мурманской области, а также руководителем областного государственного учреждения культуры, муниципального учреждения культуры  Мурманской области сведений о своих доходах, об имуществе и обязательствах имущественного характера и о доходах, об имуществе и обязательствах имущественного характера своих супруга (супруги) и несовершеннолетних детей и размещения их на официальном сайте исполнительных органов государственной власти Мурманской области в сети «Интернет» и на официальных сайтах органов местного самоуправления муниципальных образований Мурманской области</t>
  </si>
  <si>
    <t>Проведение проверок достоверности и полноты сведений о доходах, об имуществе и обязательствах имущественного характера руководителя государственного(муниципального) учреждения культуры, осуществляющего деятельность на территории Мурманской области, его супруги (супруга) и несовершеннолетних детей, а также граждан, претендующих на занятие соответствующей должности</t>
  </si>
  <si>
    <t>Обеспечение  предельного уровня соотношения  средней заработной платы руководителей и средней заработной платы  работников областных государственных учреждений культуры и муниципальных учреждений культуры Мурманской области в кратности от 1 до 8</t>
  </si>
  <si>
    <t xml:space="preserve">Осуществление оценки эффективности деятельности руководителя государственного (муниципального) учреждения культуры, в целях  расчета премирования с учетом показателя  соотношения средней заработной платы работников данного учреждения со средней заработной платой в Мурманской области
</t>
  </si>
  <si>
    <t>Разработка (изменение)  и  осуществление мероприятий по внедрению показателей эффективности деятельности работников государственных (муниципальных) учреждений культуры и заключение трудовых договоров в соответствии с примерной формой трудового договора («эффективный контракт») в сфере культуры, анализ лучших практик</t>
  </si>
  <si>
    <t>Осуществление мероприятий по обеспечению соответствия работников областных государственных  и муниципальных учреждений культуры Мурманской области обновленным квалификационным требованиям, в том числе на основе организации мероприятий по повышению квалификации и переподготовке работников</t>
  </si>
  <si>
    <t>Актуализация квалификационных требований и компетенций, необходимых для оказания государственных (муниципальных) услуг (выполнения работ)</t>
  </si>
  <si>
    <t>17</t>
  </si>
  <si>
    <t>Организация мероприятий по внедрению профессиональных стандартов специалистов областных государственных учреждений культуры и муниципальных учреждений культуры Мурманской области</t>
  </si>
  <si>
    <t>18</t>
  </si>
  <si>
    <t>Проведение аттестации работников государственных (муниципальных) учреждений культуры с последующим их переводом на «эффективный контракт» в соответствии с рекомендациями, утвержденными приказом Министерства труда и социальной защиты Российской Федерации от 26.04.2013 № 167н «Об утверждении рекомендаций по оформлению трудовых отношений с работником государственного (муниципального) учреждения при введении эффективного контракта»</t>
  </si>
  <si>
    <t>19</t>
  </si>
  <si>
    <t>Обеспечение дифференциации оплаты труда основного и прочего персонала, оптимизация расходов на административно-управленческий и вспомогательный персонал областных государственных учреждений культуры и муниципальных учреждений культуры Мурманской области с учетом предельной доли расходов на оплату их труда в фонде оплаты труда учреждения не более 40 процентов</t>
  </si>
  <si>
    <t xml:space="preserve">Обеспечение соотношения средней заработной платы основного и вспомогательного персонала государственных       (муниципальных)       
учреждений до 1:0,7-0,5 с учетом типа учреждения </t>
  </si>
  <si>
    <t>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в соответствии с Указом  №  597</t>
  </si>
  <si>
    <t>Обеспечение представления форм федерального статистического наблюдения за показателями заработной платы категорий работников, повышение оплаты труда которых предусмотрено Указом № 597</t>
  </si>
  <si>
    <t>Мониторинг  выполнения мероприятий по повышению оплаты труда работников, определенных  Указом № 597</t>
  </si>
  <si>
    <t>Мониторинг реализации органами местного самоуправления Мурманской области Программы поэтапного совершенствования системы оплаты труда в государственных(муниципальных) учреждениях на 2012 -2018 годы, утвержденной распоряжением Правительства Российской Федерации от 26.11.2012 № 2190-р</t>
  </si>
  <si>
    <t>Проведение мониторинга реализации мероприятий, предусмотренных «дорожной картой», и достижения целевых показателей(индикаторов) «дорожной карты»</t>
  </si>
  <si>
    <t>Информационное сопровождение «дорожной карты»,проведение разъяснительной работы в трудовых коллективах областных государственных учреждений культуры и муниципальных учреждений культуры Мурманской области с участием профсоюзных организаций о мероприятиях, реализуемых в рамках «дорожной карты»</t>
  </si>
  <si>
    <t>Обеспечение функционирования независимой системы оценки качества  работы государственных (муниципальных) учреждений  культуры в соответствии с постановлением Правительства Российской Федерации от 30.03.2013 № 286 «О формировании независимой системы оценки качества работы организаций, оказывающих социальные услуги»</t>
  </si>
  <si>
    <t>28</t>
  </si>
  <si>
    <t>Обеспечение координации работы по реализации в Мурманской области независимой системы оценки качества работы организаций культуры</t>
  </si>
  <si>
    <t>Обеспечение организационно-технического сопровождения деятельности общественного совета</t>
  </si>
  <si>
    <t>Активизация участия социально ориентированных некоммерческих организаций в проведении независимой оценки</t>
  </si>
  <si>
    <t>Обеспечение открытости и доступности информации о деятельности всех организаций культуры</t>
  </si>
  <si>
    <t>Проведение мониторинга работы организаций культуры, формирование независимой оценки качества работы организаций культуры, составление рейтингов их деятельности в соответствии с принятыми нормативными и методическими документами</t>
  </si>
  <si>
    <t>33</t>
  </si>
  <si>
    <t>Проведение информационной кампании в средствах массовой информации, в том числе с использованием информационно-телекоммуникационной сети «Интернет» о функционировании независимой оценки качества организаций культуры</t>
  </si>
  <si>
    <t>34</t>
  </si>
  <si>
    <t>Проведение мониторинга функционирования независимой системы оценки качества работы организаций культуры</t>
  </si>
  <si>
    <t>Мониторинг выполнения Показателей нормативов реализации Плана мероприятий («дорожной карты») «Изменения в отраслях социальной сферы, направленные на повышение эффективности сферы культуры»</t>
  </si>
  <si>
    <t>Наименование показателей</t>
  </si>
  <si>
    <t>2014 г.- 2016 г.</t>
  </si>
  <si>
    <t>2014 г.- 2018 г.</t>
  </si>
  <si>
    <t>Среднесписочная численность  работников учреждений культуры, человек</t>
  </si>
  <si>
    <t>Планируемое соотношение средней заработной платы работников учреждений культуры и средней заработной платы в субъекте Российской Федерации: 
по Программе поэтапного совершенствования систем оплаты труда в государственных (муниципальных) учреждениях на 2012-2018 годы, %</t>
  </si>
  <si>
    <t>по ___________________ (наименование муниципального образования Мурманской области) , %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</si>
  <si>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</si>
  <si>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</si>
  <si>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культуры, рублей</t>
  </si>
  <si>
    <t>Доля от средств от приносящей доход деятельности в фонде заработной платы по работникам учреждений культуры, %</t>
  </si>
  <si>
    <t>Размер начислений на фонд оплаты труда, %</t>
  </si>
  <si>
    <t>Фонд оплаты труда с начислениями, млн. рублей</t>
  </si>
  <si>
    <t>Фонд оплаты труда без начислений (КОСГУ 211), млн. руб.</t>
  </si>
  <si>
    <t>Начисления на оплату труда (КОСГУ 213), млн. руб.</t>
  </si>
  <si>
    <t>10.3</t>
  </si>
  <si>
    <t>Оплата жилья и  коммунальных услуг, предоставленных отдельным категориям работников организации в сельской местности и поселках городского типа, млн. руб.</t>
  </si>
  <si>
    <t xml:space="preserve">Прирост фонда оплаты труда с начислениями к 2013 г., млн.руб. </t>
  </si>
  <si>
    <t>в том числе:</t>
  </si>
  <si>
    <t>-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</si>
  <si>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</si>
  <si>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</si>
  <si>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</si>
  <si>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</si>
  <si>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</si>
  <si>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за счет средств от приносящей доход деятельности, млн. руб.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</si>
  <si>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</si>
  <si>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Итого, объем средств, предусмотренный на повышение оплаты труда, млн. руб. (стр. 14+19+20)</t>
  </si>
  <si>
    <t>Соотношение объема средств от оптимизации к сумме объема средств, предусмотренного на повышение оплаты труда, % (стр. 15/стр. 21*100%)</t>
  </si>
  <si>
    <t>ВерсияМетаописания</t>
  </si>
  <si>
    <t>Идентификатор</t>
  </si>
  <si>
    <t>ДорожнаяКарта2016</t>
  </si>
  <si>
    <t>Код</t>
  </si>
  <si>
    <t>Наименование</t>
  </si>
  <si>
    <t>Группа</t>
  </si>
  <si>
    <t>Общие</t>
  </si>
  <si>
    <t>ДатаНачалаДействия</t>
  </si>
  <si>
    <t>01.01.2015 0:00:00</t>
  </si>
  <si>
    <t>ДатаОкончанияДействия</t>
  </si>
  <si>
    <t>01.01.2019 0:00:00</t>
  </si>
  <si>
    <t>Авторство</t>
  </si>
  <si>
    <t>Руснак Александр</t>
  </si>
  <si>
    <t>Период</t>
  </si>
  <si>
    <t>Богданова Наталья Витальевна, главный специалист отдела по культуре и делам молодежи</t>
  </si>
  <si>
    <t>Светлана Викторовна Лунева, начальник отдела по культуре и делам молодежи</t>
  </si>
  <si>
    <t>Лунева Светлана Викторовна, начальник отдела по культуре и делам молодежи</t>
  </si>
  <si>
    <t>Титаренко Елена Михайловна, начальник финансового отдела</t>
  </si>
  <si>
    <t>Задворных Владимир Геннадьевич, глава администрации муниципального образования городское поселение Кандалакша</t>
  </si>
  <si>
    <t>8898,0</t>
  </si>
  <si>
    <t>9898,0</t>
  </si>
  <si>
    <t>10898,0</t>
  </si>
  <si>
    <t>11633,0</t>
  </si>
  <si>
    <t>11901,0</t>
  </si>
  <si>
    <t>14469</t>
  </si>
  <si>
    <t>12901,0</t>
  </si>
  <si>
    <t>15693</t>
  </si>
  <si>
    <t>13894</t>
  </si>
  <si>
    <t>16259</t>
  </si>
  <si>
    <t>14894</t>
  </si>
  <si>
    <t>0</t>
  </si>
  <si>
    <t>276,0</t>
  </si>
  <si>
    <t>406,0</t>
  </si>
  <si>
    <t>297,0</t>
  </si>
  <si>
    <t>589,0</t>
  </si>
  <si>
    <t>307,0</t>
  </si>
  <si>
    <t>502</t>
  </si>
  <si>
    <t>318,0</t>
  </si>
  <si>
    <t>510</t>
  </si>
  <si>
    <t>331</t>
  </si>
  <si>
    <t>344</t>
  </si>
  <si>
    <t>1512,0</t>
  </si>
  <si>
    <t>1630,0</t>
  </si>
  <si>
    <t>1612,0</t>
  </si>
  <si>
    <t>1772,0</t>
  </si>
  <si>
    <t>1662,0</t>
  </si>
  <si>
    <t>1907</t>
  </si>
  <si>
    <t>1712,0</t>
  </si>
  <si>
    <t>2027</t>
  </si>
  <si>
    <t>1762</t>
  </si>
  <si>
    <t>1812</t>
  </si>
  <si>
    <t>10500,0</t>
  </si>
  <si>
    <t>11500,0</t>
  </si>
  <si>
    <t>13000</t>
  </si>
  <si>
    <t>16000,0</t>
  </si>
  <si>
    <t>10530</t>
  </si>
  <si>
    <t>9000</t>
  </si>
  <si>
    <t>10788</t>
  </si>
  <si>
    <t>10799</t>
  </si>
  <si>
    <t>11270</t>
  </si>
  <si>
    <t>36746,0</t>
  </si>
  <si>
    <t>36149,0</t>
  </si>
  <si>
    <t>35549,0</t>
  </si>
  <si>
    <t>35200</t>
  </si>
  <si>
    <t>35100</t>
  </si>
  <si>
    <t>34800</t>
  </si>
  <si>
    <t>33749</t>
  </si>
  <si>
    <t>33149</t>
  </si>
  <si>
    <t>149765</t>
  </si>
  <si>
    <t>160251</t>
  </si>
  <si>
    <t>170187</t>
  </si>
  <si>
    <t>190579</t>
  </si>
  <si>
    <t>181930</t>
  </si>
  <si>
    <t>181945</t>
  </si>
  <si>
    <t>194665</t>
  </si>
  <si>
    <t>194820</t>
  </si>
  <si>
    <t>208486</t>
  </si>
  <si>
    <t>223497</t>
  </si>
  <si>
    <t>70</t>
  </si>
  <si>
    <t>71</t>
  </si>
  <si>
    <t>73</t>
  </si>
  <si>
    <t>75</t>
  </si>
  <si>
    <t>77</t>
  </si>
  <si>
    <t>79</t>
  </si>
  <si>
    <t>83</t>
  </si>
  <si>
    <t>0,00</t>
  </si>
  <si>
    <t>100</t>
  </si>
  <si>
    <t>145637</t>
  </si>
  <si>
    <t>139958</t>
  </si>
  <si>
    <t>152919</t>
  </si>
  <si>
    <t>163236</t>
  </si>
  <si>
    <t>162200</t>
  </si>
  <si>
    <t>168554</t>
  </si>
  <si>
    <t>167483</t>
  </si>
  <si>
    <t>38937</t>
  </si>
  <si>
    <t>174764</t>
  </si>
  <si>
    <t>13313</t>
  </si>
  <si>
    <t>14115</t>
  </si>
  <si>
    <t>12680</t>
  </si>
  <si>
    <t>18100</t>
  </si>
  <si>
    <t>12695</t>
  </si>
  <si>
    <t>13220</t>
  </si>
  <si>
    <t>11650</t>
  </si>
  <si>
    <t>12867</t>
  </si>
  <si>
    <t>12865</t>
  </si>
  <si>
    <t>12965</t>
  </si>
  <si>
    <t>105395</t>
  </si>
  <si>
    <t>123490</t>
  </si>
  <si>
    <t>132462</t>
  </si>
  <si>
    <t>129482</t>
  </si>
  <si>
    <t>134843</t>
  </si>
  <si>
    <t>134845</t>
  </si>
  <si>
    <t>143252</t>
  </si>
  <si>
    <t>143255</t>
  </si>
  <si>
    <t>150083</t>
  </si>
  <si>
    <t>155479</t>
  </si>
  <si>
    <t>39</t>
  </si>
  <si>
    <t>51</t>
  </si>
  <si>
    <t>52</t>
  </si>
  <si>
    <t>53</t>
  </si>
  <si>
    <t>690</t>
  </si>
  <si>
    <t>8500</t>
  </si>
  <si>
    <t>40</t>
  </si>
  <si>
    <t>ежегодно</t>
  </si>
  <si>
    <t>ежегодно, по мере необходимости</t>
  </si>
  <si>
    <t xml:space="preserve"> В настоящее время соотношение средней заработной платы руководителя и средней заработной платы работников МБУ "ДК "Металлург" составляет 1,53. </t>
  </si>
  <si>
    <t>без движения</t>
  </si>
  <si>
    <t>1 полугодие Дк повысило квалификацию 12 человек</t>
  </si>
  <si>
    <t>119213</t>
  </si>
  <si>
    <t>67254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</si>
</sst>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\ #,##0\ \);_(&quot;$&quot;* &quot;-&quot;_);_(\ @_ \)"/>
    <numFmt numFmtId="165" formatCode="_(* #,##0_);_(* \(\ #,##0\ \);_(* &quot;-&quot;_);_(\ @_ \)"/>
    <numFmt numFmtId="166" formatCode="_(&quot;$&quot;* #,##0.00_);_(&quot;$&quot;* \(\ #,##0.00\ \);_(&quot;$&quot;* &quot;-&quot;??_);_(\ @_ \)"/>
    <numFmt numFmtId="167" formatCode="_(* #,##0.00_);_(* \(\ #,##0.00\ \);_(* &quot;-&quot;??_);_(\ @_ \)"/>
    <numFmt numFmtId="168" formatCode="#,##0.0"/>
  </numFmts>
  <fonts count="2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Times New Roman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2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/>
    <xf numFmtId="49" fontId="0" fillId="0" borderId="0" xfId="42" applyNumberFormat="1" applyFont="1"/>
    <xf numFmtId="0" fontId="18" fillId="0" borderId="0" xfId="23"/>
    <xf numFmtId="0" fontId="20" fillId="0" borderId="0" xfId="23" applyFont="1"/>
    <xf numFmtId="0" fontId="20" fillId="24" borderId="0" xfId="23" applyFont="1" applyFill="1"/>
    <xf numFmtId="0" fontId="20" fillId="0" borderId="10" xfId="23" applyFont="1" applyBorder="1" applyAlignment="1">
      <alignment horizontal="center"/>
    </xf>
    <xf numFmtId="0" fontId="20" fillId="24" borderId="10" xfId="23" applyFont="1" applyFill="1" applyBorder="1" applyAlignment="1">
      <alignment horizontal="center"/>
    </xf>
    <xf numFmtId="0" fontId="20" fillId="0" borderId="0" xfId="23" applyFont="1" applyBorder="1"/>
    <xf numFmtId="0" fontId="20" fillId="24" borderId="10" xfId="23" applyFont="1" applyFill="1" applyBorder="1"/>
    <xf numFmtId="0" fontId="20" fillId="24" borderId="0" xfId="23" applyFont="1" applyFill="1" applyBorder="1"/>
    <xf numFmtId="0" fontId="20" fillId="0" borderId="0" xfId="23" applyFont="1" applyBorder="1" applyAlignment="1">
      <alignment horizontal="center"/>
    </xf>
    <xf numFmtId="0" fontId="18" fillId="0" borderId="0" xfId="23" applyBorder="1"/>
    <xf numFmtId="0" fontId="20" fillId="24" borderId="11" xfId="23" applyFont="1" applyFill="1" applyBorder="1"/>
    <xf numFmtId="0" fontId="20" fillId="24" borderId="12" xfId="23" applyFont="1" applyFill="1" applyBorder="1" applyAlignment="1">
      <alignment horizontal="center"/>
    </xf>
    <xf numFmtId="0" fontId="20" fillId="0" borderId="13" xfId="23" applyFont="1" applyBorder="1" applyAlignment="1">
      <alignment horizontal="center"/>
    </xf>
    <xf numFmtId="0" fontId="20" fillId="0" borderId="10" xfId="23" applyFont="1" applyBorder="1" applyAlignment="1">
      <alignment horizontal="center" vertical="center"/>
    </xf>
    <xf numFmtId="0" fontId="19" fillId="0" borderId="0" xfId="23" applyFont="1" applyBorder="1" applyAlignment="1">
      <alignment horizontal="center" vertical="center" wrapText="1"/>
    </xf>
    <xf numFmtId="0" fontId="20" fillId="24" borderId="0" xfId="23" applyFont="1" applyFill="1" applyBorder="1" applyAlignment="1">
      <alignment horizontal="center"/>
    </xf>
    <xf numFmtId="0" fontId="20" fillId="24" borderId="14" xfId="23" applyFont="1" applyFill="1" applyBorder="1"/>
    <xf numFmtId="49" fontId="20" fillId="0" borderId="10" xfId="23" applyNumberFormat="1" applyFont="1" applyBorder="1" applyAlignment="1">
      <alignment horizontal="center" vertical="center"/>
    </xf>
    <xf numFmtId="0" fontId="21" fillId="0" borderId="10" xfId="23" applyFont="1" applyBorder="1" applyAlignment="1">
      <alignment horizontal="center" vertical="center"/>
    </xf>
    <xf numFmtId="0" fontId="20" fillId="24" borderId="10" xfId="23" applyFont="1" applyFill="1" applyBorder="1" applyAlignment="1">
      <alignment vertical="center"/>
    </xf>
    <xf numFmtId="49" fontId="20" fillId="0" borderId="10" xfId="23" applyNumberFormat="1" applyFont="1" applyBorder="1" applyAlignment="1">
      <alignment horizontal="left" vertical="center" wrapText="1" indent="1"/>
    </xf>
    <xf numFmtId="49" fontId="20" fillId="0" borderId="10" xfId="23" applyNumberFormat="1" applyFont="1" applyBorder="1" applyAlignment="1">
      <alignment horizontal="left" vertical="center" wrapText="1" indent="2"/>
    </xf>
    <xf numFmtId="0" fontId="20" fillId="0" borderId="10" xfId="23" applyFont="1" applyBorder="1" applyAlignment="1">
      <alignment horizontal="left" vertical="center" wrapText="1" indent="1"/>
    </xf>
    <xf numFmtId="0" fontId="20" fillId="0" borderId="10" xfId="23" applyNumberFormat="1" applyFont="1" applyBorder="1" applyAlignment="1">
      <alignment horizontal="left" vertical="center" wrapText="1" indent="1"/>
    </xf>
    <xf numFmtId="0" fontId="20" fillId="0" borderId="10" xfId="23" applyFont="1" applyBorder="1" applyAlignment="1">
      <alignment horizontal="left" vertical="center" wrapText="1" indent="2"/>
    </xf>
    <xf numFmtId="0" fontId="19" fillId="0" borderId="0" xfId="23" applyFont="1" applyBorder="1" applyAlignment="1"/>
    <xf numFmtId="0" fontId="20" fillId="0" borderId="0" xfId="23" applyFont="1" applyAlignment="1">
      <alignment horizontal="left"/>
    </xf>
    <xf numFmtId="49" fontId="20" fillId="0" borderId="0" xfId="23" applyNumberFormat="1" applyFont="1" applyBorder="1" applyAlignment="1">
      <alignment horizontal="center" vertical="center"/>
    </xf>
    <xf numFmtId="49" fontId="20" fillId="0" borderId="0" xfId="23" applyNumberFormat="1" applyFont="1" applyBorder="1" applyAlignment="1">
      <alignment horizontal="left" vertical="center" wrapText="1" indent="1"/>
    </xf>
    <xf numFmtId="49" fontId="20" fillId="0" borderId="15" xfId="23" applyNumberFormat="1" applyFont="1" applyBorder="1" applyAlignment="1">
      <alignment horizontal="center" vertical="center"/>
    </xf>
    <xf numFmtId="49" fontId="20" fillId="0" borderId="15" xfId="23" applyNumberFormat="1" applyFont="1" applyBorder="1" applyAlignment="1">
      <alignment horizontal="left" vertical="center" wrapText="1" indent="1"/>
    </xf>
    <xf numFmtId="0" fontId="20" fillId="24" borderId="15" xfId="23" applyFont="1" applyFill="1" applyBorder="1" applyAlignment="1">
      <alignment horizontal="center"/>
    </xf>
    <xf numFmtId="0" fontId="20" fillId="0" borderId="10" xfId="23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horizontal="center" vertical="center"/>
    </xf>
    <xf numFmtId="0" fontId="20" fillId="0" borderId="10" xfId="23" applyFont="1" applyBorder="1" applyAlignment="1">
      <alignment horizontal="left" vertical="top" wrapText="1" indent="1"/>
    </xf>
    <xf numFmtId="0" fontId="20" fillId="0" borderId="10" xfId="23" applyNumberFormat="1" applyFont="1" applyBorder="1" applyAlignment="1">
      <alignment horizontal="left" vertical="top" wrapText="1" indent="1"/>
    </xf>
    <xf numFmtId="0" fontId="20" fillId="0" borderId="12" xfId="23" applyFont="1" applyBorder="1" applyAlignment="1">
      <alignment horizontal="center" vertical="center" wrapText="1"/>
    </xf>
    <xf numFmtId="49" fontId="20" fillId="0" borderId="10" xfId="23" applyNumberFormat="1" applyFont="1" applyBorder="1" applyAlignment="1">
      <alignment horizontal="center"/>
    </xf>
    <xf numFmtId="0" fontId="20" fillId="24" borderId="10" xfId="23" applyNumberFormat="1" applyFont="1" applyFill="1" applyBorder="1" applyAlignment="1">
      <alignment horizontal="center"/>
    </xf>
    <xf numFmtId="0" fontId="20" fillId="0" borderId="10" xfId="23" applyFont="1" applyBorder="1" applyAlignment="1">
      <alignment horizontal="center" vertical="center" wrapText="1"/>
    </xf>
    <xf numFmtId="0" fontId="21" fillId="0" borderId="0" xfId="23" applyFont="1" applyBorder="1" applyAlignment="1">
      <alignment horizontal="center" vertical="center" wrapText="1" shrinkToFit="1"/>
    </xf>
    <xf numFmtId="0" fontId="20" fillId="24" borderId="10" xfId="23" applyFont="1" applyFill="1" applyBorder="1" applyAlignment="1">
      <alignment horizontal="center" vertical="center" shrinkToFit="1"/>
    </xf>
    <xf numFmtId="0" fontId="20" fillId="0" borderId="10" xfId="23" applyFont="1" applyBorder="1" applyAlignment="1">
      <alignment horizontal="center" vertical="center" wrapText="1" shrinkToFit="1"/>
    </xf>
    <xf numFmtId="0" fontId="20" fillId="0" borderId="10" xfId="23" applyFont="1" applyBorder="1" applyAlignment="1">
      <alignment horizontal="center" vertical="center" shrinkToFit="1"/>
    </xf>
    <xf numFmtId="0" fontId="20" fillId="0" borderId="0" xfId="23" applyFont="1" applyBorder="1" applyAlignment="1">
      <alignment horizontal="justify" vertical="center" wrapText="1"/>
    </xf>
    <xf numFmtId="168" fontId="20" fillId="25" borderId="10" xfId="23" applyNumberFormat="1" applyFont="1" applyFill="1" applyBorder="1" applyAlignment="1">
      <alignment horizontal="right" vertical="center"/>
    </xf>
    <xf numFmtId="4" fontId="20" fillId="25" borderId="10" xfId="23" applyNumberFormat="1" applyFont="1" applyFill="1" applyBorder="1" applyAlignment="1">
      <alignment horizontal="right" vertical="center"/>
    </xf>
    <xf numFmtId="168" fontId="20" fillId="25" borderId="10" xfId="42" applyNumberFormat="1" applyFont="1" applyFill="1" applyBorder="1" applyAlignment="1">
      <alignment horizontal="right" vertical="center" wrapText="1"/>
    </xf>
    <xf numFmtId="4" fontId="20" fillId="25" borderId="10" xfId="42" applyNumberFormat="1" applyFont="1" applyFill="1" applyBorder="1" applyAlignment="1">
      <alignment horizontal="right" vertical="center" wrapText="1"/>
    </xf>
    <xf numFmtId="168" fontId="20" fillId="25" borderId="10" xfId="24" applyNumberFormat="1" applyFont="1" applyFill="1" applyBorder="1" applyAlignment="1">
      <alignment horizontal="right" vertical="center"/>
    </xf>
    <xf numFmtId="4" fontId="20" fillId="25" borderId="10" xfId="24" applyNumberFormat="1" applyFont="1" applyFill="1" applyBorder="1" applyAlignment="1">
      <alignment horizontal="right" vertical="center"/>
    </xf>
    <xf numFmtId="49" fontId="20" fillId="24" borderId="10" xfId="23" applyNumberFormat="1" applyFont="1" applyFill="1" applyBorder="1" applyAlignment="1" applyProtection="1">
      <alignment horizontal="left"/>
      <protection locked="0"/>
    </xf>
    <xf numFmtId="49" fontId="20" fillId="24" borderId="10" xfId="23" applyNumberFormat="1" applyFont="1" applyFill="1" applyBorder="1" applyAlignment="1" applyProtection="1">
      <alignment horizontal="right"/>
      <protection locked="0"/>
    </xf>
    <xf numFmtId="49" fontId="20" fillId="24" borderId="10" xfId="23" applyNumberFormat="1" applyFont="1" applyFill="1" applyBorder="1" applyAlignment="1" applyProtection="1">
      <alignment horizontal="left" vertical="center"/>
      <protection locked="0"/>
    </xf>
    <xf numFmtId="4" fontId="20" fillId="24" borderId="10" xfId="23" applyNumberFormat="1" applyFont="1" applyFill="1" applyBorder="1" applyAlignment="1" applyProtection="1">
      <alignment horizontal="right" vertical="center"/>
      <protection locked="0"/>
    </xf>
    <xf numFmtId="49" fontId="20" fillId="24" borderId="10" xfId="23" applyNumberFormat="1" applyFont="1" applyFill="1" applyBorder="1" applyAlignment="1" applyProtection="1">
      <alignment horizontal="right" vertical="center"/>
      <protection locked="0"/>
    </xf>
    <xf numFmtId="49" fontId="20" fillId="24" borderId="10" xfId="42" applyNumberFormat="1" applyFont="1" applyFill="1" applyBorder="1" applyAlignment="1" applyProtection="1">
      <alignment horizontal="right" vertical="center" wrapText="1"/>
      <protection locked="0"/>
    </xf>
    <xf numFmtId="49" fontId="20" fillId="24" borderId="15" xfId="23" applyNumberFormat="1" applyFont="1" applyFill="1" applyBorder="1" applyAlignment="1" applyProtection="1">
      <alignment horizontal="right" vertical="center"/>
      <protection locked="0"/>
    </xf>
    <xf numFmtId="0" fontId="19" fillId="0" borderId="0" xfId="23" applyFont="1" applyAlignment="1">
      <alignment horizontal="center"/>
    </xf>
    <xf numFmtId="0" fontId="20" fillId="0" borderId="0" xfId="23" applyFont="1"/>
    <xf numFmtId="0" fontId="19" fillId="0" borderId="16" xfId="23" applyFont="1" applyBorder="1"/>
    <xf numFmtId="0" fontId="19" fillId="0" borderId="16" xfId="23" applyFont="1" applyBorder="1" applyAlignment="1">
      <alignment horizontal="left"/>
    </xf>
    <xf numFmtId="49" fontId="20" fillId="24" borderId="0" xfId="23" applyNumberFormat="1" applyFont="1" applyFill="1" applyBorder="1" applyAlignment="1" applyProtection="1">
      <alignment horizontal="left"/>
      <protection locked="0"/>
    </xf>
    <xf numFmtId="0" fontId="20" fillId="0" borderId="0" xfId="23" applyFont="1" applyBorder="1" applyAlignment="1">
      <alignment horizontal="center"/>
    </xf>
    <xf numFmtId="0" fontId="20" fillId="0" borderId="10" xfId="23" applyFont="1" applyBorder="1" applyAlignment="1">
      <alignment horizontal="center" vertical="center" wrapText="1"/>
    </xf>
    <xf numFmtId="0" fontId="20" fillId="0" borderId="10" xfId="23" applyFont="1" applyBorder="1" applyAlignment="1">
      <alignment horizontal="center" vertical="center"/>
    </xf>
    <xf numFmtId="0" fontId="21" fillId="0" borderId="10" xfId="23" applyFont="1" applyBorder="1" applyAlignment="1">
      <alignment horizontal="center" vertical="center"/>
    </xf>
    <xf numFmtId="0" fontId="21" fillId="0" borderId="17" xfId="23" applyFont="1" applyBorder="1" applyAlignment="1">
      <alignment horizontal="center" vertical="center"/>
    </xf>
    <xf numFmtId="0" fontId="21" fillId="0" borderId="13" xfId="23" applyFont="1" applyBorder="1" applyAlignment="1">
      <alignment horizontal="center" vertical="center"/>
    </xf>
    <xf numFmtId="0" fontId="22" fillId="0" borderId="0" xfId="23" applyFont="1" applyBorder="1" applyAlignment="1">
      <alignment horizontal="center"/>
    </xf>
    <xf numFmtId="0" fontId="18" fillId="0" borderId="0" xfId="23" applyBorder="1" applyAlignment="1">
      <alignment horizontal="center"/>
    </xf>
    <xf numFmtId="0" fontId="20" fillId="0" borderId="0" xfId="23" applyFont="1" applyAlignment="1">
      <alignment horizontal="left"/>
    </xf>
    <xf numFmtId="0" fontId="22" fillId="0" borderId="0" xfId="23" applyFont="1" applyBorder="1" applyAlignment="1">
      <alignment horizontal="center" vertical="center" wrapText="1" shrinkToFit="1"/>
    </xf>
    <xf numFmtId="0" fontId="21" fillId="0" borderId="0" xfId="23" applyFont="1" applyBorder="1" applyAlignment="1">
      <alignment horizontal="center" vertical="center" wrapText="1" shrinkToFit="1"/>
    </xf>
    <xf numFmtId="0" fontId="20" fillId="0" borderId="15" xfId="23" applyFont="1" applyBorder="1" applyAlignment="1">
      <alignment horizontal="center" vertical="center" shrinkToFit="1"/>
    </xf>
    <xf numFmtId="0" fontId="20" fillId="0" borderId="12" xfId="23" applyFont="1" applyBorder="1" applyAlignment="1">
      <alignment horizontal="center" vertical="center" shrinkToFit="1"/>
    </xf>
    <xf numFmtId="0" fontId="20" fillId="0" borderId="17" xfId="23" applyFont="1" applyBorder="1" applyAlignment="1">
      <alignment horizontal="center" vertical="center" shrinkToFit="1"/>
    </xf>
    <xf numFmtId="0" fontId="20" fillId="0" borderId="13" xfId="23" applyFont="1" applyBorder="1" applyAlignment="1">
      <alignment horizontal="center" vertical="center" shrinkToFit="1"/>
    </xf>
    <xf numFmtId="0" fontId="19" fillId="0" borderId="0" xfId="23" applyFont="1" applyBorder="1" applyAlignment="1">
      <alignment horizontal="center" vertical="center" wrapText="1"/>
    </xf>
    <xf numFmtId="0" fontId="21" fillId="0" borderId="0" xfId="23" applyFont="1" applyBorder="1" applyAlignment="1">
      <alignment horizontal="center" vertical="center" wrapText="1"/>
    </xf>
    <xf numFmtId="0" fontId="20" fillId="0" borderId="17" xfId="23" applyFont="1" applyBorder="1" applyAlignment="1">
      <alignment horizontal="center" vertical="center" wrapText="1"/>
    </xf>
    <xf numFmtId="0" fontId="20" fillId="0" borderId="13" xfId="23" applyFont="1" applyBorder="1" applyAlignment="1">
      <alignment horizontal="center" vertical="center" wrapText="1"/>
    </xf>
    <xf numFmtId="0" fontId="20" fillId="0" borderId="18" xfId="23" applyFont="1" applyBorder="1" applyAlignment="1">
      <alignment horizontal="center" vertical="center" wrapText="1"/>
    </xf>
    <xf numFmtId="0" fontId="20" fillId="0" borderId="19" xfId="23" applyFont="1" applyBorder="1" applyAlignment="1">
      <alignment horizontal="center" vertical="center" wrapText="1"/>
    </xf>
    <xf numFmtId="0" fontId="20" fillId="0" borderId="15" xfId="23" applyFont="1" applyBorder="1" applyAlignment="1">
      <alignment horizontal="center" vertical="center"/>
    </xf>
    <xf numFmtId="0" fontId="20" fillId="0" borderId="12" xfId="23" applyFont="1" applyBorder="1" applyAlignment="1">
      <alignment horizontal="center" vertical="center"/>
    </xf>
    <xf numFmtId="0" fontId="20" fillId="0" borderId="17" xfId="23" applyFont="1" applyBorder="1" applyAlignment="1">
      <alignment horizontal="center" vertical="center"/>
    </xf>
    <xf numFmtId="0" fontId="20" fillId="0" borderId="18" xfId="23" applyFont="1" applyBorder="1" applyAlignment="1">
      <alignment horizontal="center"/>
    </xf>
    <xf numFmtId="0" fontId="20" fillId="0" borderId="19" xfId="23" applyFont="1" applyBorder="1" applyAlignment="1">
      <alignment horizontal="center"/>
    </xf>
    <xf numFmtId="0" fontId="20" fillId="0" borderId="0" xfId="23" applyFont="1" applyAlignment="1">
      <alignment horizontal="left" vertical="center"/>
    </xf>
  </cellXfs>
  <cellStyles count="7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Comma [0]_1" xfId="19"/>
    <cellStyle name="Comma_1" xfId="20"/>
    <cellStyle name="Currency [0]_1" xfId="21"/>
    <cellStyle name="Currency_1" xfId="22"/>
    <cellStyle name="Normal_1" xfId="23"/>
    <cellStyle name="Normal_2" xfId="23"/>
    <cellStyle name="Normal_3" xfId="23"/>
    <cellStyle name="Normal_4" xfId="23"/>
    <cellStyle name="Percent_1" xfId="24"/>
    <cellStyle name="Percent_2" xfId="24"/>
    <cellStyle name="Percent_3" xfId="24"/>
    <cellStyle name="Percent_4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50"/>
    <cellStyle name="Обычный 2 2" xfId="42"/>
    <cellStyle name="Обычный 2 3" xfId="43"/>
    <cellStyle name="Обычный 2 4" xfId="44"/>
    <cellStyle name="Обычный 2 5" xfId="45"/>
    <cellStyle name="Обычный 2 6" xfId="46"/>
    <cellStyle name="Обычный 2 7" xfId="47"/>
    <cellStyle name="Обычный 2 8" xfId="48"/>
    <cellStyle name="Обычный 2 9" xfId="49"/>
    <cellStyle name="Обычный 2_1" xfId="50"/>
    <cellStyle name="Обычный 3" xfId="50"/>
    <cellStyle name="Обычный 4" xfId="50"/>
    <cellStyle name="Обычный 5" xfId="50"/>
    <cellStyle name="Обычный 6" xfId="50"/>
    <cellStyle name="Обычный 7" xfId="50"/>
    <cellStyle name="Обычный 8" xfId="50"/>
    <cellStyle name="Обычный 9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 2" xfId="54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5" x14ac:dyDescent="0.25"/>
  <sheetData/>
  <sheetProtection password="C86F" sheet="1" scenarios="1"/>
  <phoneticPr fontId="0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10"/>
  <sheetViews>
    <sheetView workbookViewId="0">
      <selection activeCell="N20" sqref="N20"/>
    </sheetView>
  </sheetViews>
  <sheetFormatPr defaultRowHeight="15" x14ac:dyDescent="0.25"/>
  <sheetData>
    <row r="1" spans="1:2" x14ac:dyDescent="0.25">
      <c r="A1" t="s">
        <v>240</v>
      </c>
      <c r="B1" t="s">
        <v>71</v>
      </c>
    </row>
    <row r="2" spans="1:2" x14ac:dyDescent="0.25">
      <c r="A2" t="s">
        <v>241</v>
      </c>
      <c r="B2" t="s">
        <v>242</v>
      </c>
    </row>
    <row r="3" spans="1:2" x14ac:dyDescent="0.25">
      <c r="A3" t="s">
        <v>243</v>
      </c>
      <c r="B3" t="s">
        <v>242</v>
      </c>
    </row>
    <row r="4" spans="1:2" x14ac:dyDescent="0.25">
      <c r="A4" t="s">
        <v>244</v>
      </c>
      <c r="B4" t="s">
        <v>51</v>
      </c>
    </row>
    <row r="5" spans="1:2" x14ac:dyDescent="0.25">
      <c r="A5" t="s">
        <v>245</v>
      </c>
      <c r="B5" t="s">
        <v>246</v>
      </c>
    </row>
    <row r="6" spans="1:2" x14ac:dyDescent="0.25">
      <c r="A6" t="s">
        <v>247</v>
      </c>
      <c r="B6" t="s">
        <v>248</v>
      </c>
    </row>
    <row r="7" spans="1:2" x14ac:dyDescent="0.25">
      <c r="A7" t="s">
        <v>249</v>
      </c>
      <c r="B7" t="s">
        <v>250</v>
      </c>
    </row>
    <row r="8" spans="1:2" x14ac:dyDescent="0.25">
      <c r="A8" t="s">
        <v>251</v>
      </c>
      <c r="B8" t="s">
        <v>252</v>
      </c>
    </row>
    <row r="9" spans="1:2" x14ac:dyDescent="0.25">
      <c r="A9" t="s">
        <v>52</v>
      </c>
      <c r="B9" t="s">
        <v>53</v>
      </c>
    </row>
    <row r="10" spans="1:2" x14ac:dyDescent="0.25">
      <c r="A10" t="s">
        <v>253</v>
      </c>
      <c r="B10" t="s">
        <v>55</v>
      </c>
    </row>
  </sheetData>
  <phoneticPr fontId="0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sheetProtection password="C86F" sheet="1" scenarios="1"/>
  <phoneticPr fontId="0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E1"/>
  <sheetViews>
    <sheetView workbookViewId="0">
      <selection activeCell="E1" sqref="E1:E65536"/>
    </sheetView>
  </sheetViews>
  <sheetFormatPr defaultRowHeight="15" x14ac:dyDescent="0.25"/>
  <cols>
    <col min="5" max="5" width="9.140625" style="1"/>
  </cols>
  <sheetData/>
  <sheetProtection password="C86F" sheet="1" scenarios="1"/>
  <phoneticPr fontId="0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sqref="A1:K1"/>
    </sheetView>
  </sheetViews>
  <sheetFormatPr defaultRowHeight="12.75" x14ac:dyDescent="0.2"/>
  <cols>
    <col min="1" max="16384" width="9.140625" style="2"/>
  </cols>
  <sheetData>
    <row r="1" spans="1:14" x14ac:dyDescent="0.2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x14ac:dyDescent="0.2">
      <c r="A3" s="61" t="s">
        <v>52</v>
      </c>
      <c r="B3" s="61"/>
      <c r="C3" s="63" t="s">
        <v>53</v>
      </c>
      <c r="D3" s="63"/>
      <c r="E3" s="63"/>
      <c r="F3" s="63"/>
      <c r="G3" s="63"/>
      <c r="H3" s="63"/>
      <c r="I3" s="63"/>
      <c r="J3" s="63"/>
      <c r="K3" s="63"/>
      <c r="L3" s="27"/>
      <c r="M3" s="27"/>
      <c r="N3" s="27"/>
    </row>
    <row r="4" spans="1:14" x14ac:dyDescent="0.2">
      <c r="A4" s="3"/>
      <c r="B4" s="3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A5" s="61" t="s">
        <v>54</v>
      </c>
      <c r="B5" s="61"/>
      <c r="C5" s="62" t="s">
        <v>55</v>
      </c>
      <c r="D5" s="62"/>
      <c r="E5" s="62"/>
      <c r="F5" s="62"/>
      <c r="G5" s="62"/>
      <c r="H5" s="62"/>
      <c r="I5" s="62"/>
      <c r="J5" s="62"/>
      <c r="K5" s="62"/>
    </row>
  </sheetData>
  <sheetProtection password="C86F" sheet="1" scenarios="1"/>
  <mergeCells count="5">
    <mergeCell ref="A1:K1"/>
    <mergeCell ref="A3:B3"/>
    <mergeCell ref="A5:B5"/>
    <mergeCell ref="C5:K5"/>
    <mergeCell ref="C3:K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85" zoomScaleNormal="85" workbookViewId="0">
      <selection activeCell="M28" sqref="M28"/>
    </sheetView>
  </sheetViews>
  <sheetFormatPr defaultRowHeight="12.75" x14ac:dyDescent="0.2"/>
  <cols>
    <col min="1" max="1" width="9.140625" style="2"/>
    <col min="2" max="2" width="39.7109375" style="2" customWidth="1"/>
    <col min="3" max="3" width="7.85546875" style="2" hidden="1" customWidth="1"/>
    <col min="4" max="6" width="9.42578125" style="2" bestFit="1" customWidth="1"/>
    <col min="7" max="7" width="9.28515625" style="2" bestFit="1" customWidth="1"/>
    <col min="8" max="11" width="9.42578125" style="2" bestFit="1" customWidth="1"/>
    <col min="12" max="15" width="9.28515625" style="2" bestFit="1" customWidth="1"/>
    <col min="16" max="16384" width="9.140625" style="2"/>
  </cols>
  <sheetData>
    <row r="1" spans="1:15" x14ac:dyDescent="0.2">
      <c r="A1" s="7"/>
      <c r="B1" s="7"/>
      <c r="C1" s="9" t="s">
        <v>56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x14ac:dyDescent="0.2">
      <c r="A4" s="7"/>
      <c r="B4" s="7"/>
      <c r="C4" s="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">
      <c r="A5" s="67" t="s">
        <v>58</v>
      </c>
      <c r="B5" s="66" t="s">
        <v>59</v>
      </c>
      <c r="C5" s="21"/>
      <c r="D5" s="20" t="s">
        <v>60</v>
      </c>
      <c r="E5" s="20" t="s">
        <v>61</v>
      </c>
      <c r="F5" s="68" t="s">
        <v>62</v>
      </c>
      <c r="G5" s="68"/>
      <c r="H5" s="69" t="s">
        <v>63</v>
      </c>
      <c r="I5" s="70"/>
      <c r="J5" s="69" t="s">
        <v>64</v>
      </c>
      <c r="K5" s="70"/>
      <c r="L5" s="69" t="s">
        <v>65</v>
      </c>
      <c r="M5" s="70"/>
      <c r="N5" s="69" t="s">
        <v>66</v>
      </c>
      <c r="O5" s="70"/>
    </row>
    <row r="6" spans="1:15" ht="21.75" customHeight="1" x14ac:dyDescent="0.2">
      <c r="A6" s="67"/>
      <c r="B6" s="66"/>
      <c r="C6" s="21"/>
      <c r="D6" s="15" t="s">
        <v>67</v>
      </c>
      <c r="E6" s="15" t="s">
        <v>67</v>
      </c>
      <c r="F6" s="15" t="s">
        <v>68</v>
      </c>
      <c r="G6" s="15" t="s">
        <v>67</v>
      </c>
      <c r="H6" s="15" t="s">
        <v>68</v>
      </c>
      <c r="I6" s="15" t="s">
        <v>67</v>
      </c>
      <c r="J6" s="15" t="s">
        <v>68</v>
      </c>
      <c r="K6" s="15" t="s">
        <v>67</v>
      </c>
      <c r="L6" s="15" t="s">
        <v>68</v>
      </c>
      <c r="M6" s="15" t="s">
        <v>67</v>
      </c>
      <c r="N6" s="15" t="s">
        <v>68</v>
      </c>
      <c r="O6" s="34" t="s">
        <v>67</v>
      </c>
    </row>
    <row r="7" spans="1:15" hidden="1" x14ac:dyDescent="0.2">
      <c r="A7" s="4" t="s">
        <v>69</v>
      </c>
      <c r="B7" s="4"/>
      <c r="C7" s="4"/>
      <c r="D7" s="13" t="s">
        <v>70</v>
      </c>
      <c r="E7" s="13" t="s">
        <v>71</v>
      </c>
      <c r="F7" s="13" t="s">
        <v>72</v>
      </c>
      <c r="G7" s="13" t="s">
        <v>73</v>
      </c>
      <c r="H7" s="13" t="s">
        <v>74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</row>
    <row r="8" spans="1:15" ht="52.5" x14ac:dyDescent="0.2">
      <c r="A8" s="19">
        <v>1</v>
      </c>
      <c r="B8" s="22" t="s">
        <v>75</v>
      </c>
      <c r="C8" s="6" t="s">
        <v>70</v>
      </c>
      <c r="D8" s="47" t="s">
        <v>76</v>
      </c>
      <c r="E8" s="47">
        <f>(E9*1)/D9*100-100</f>
        <v>11.238480557428645</v>
      </c>
      <c r="F8" s="47">
        <f>(F9*1)/E9*100-100</f>
        <v>10.103051121438682</v>
      </c>
      <c r="G8" s="47">
        <f t="shared" ref="G8:O8" si="0">(G9*1)/E9*100-100</f>
        <v>17.528793695696109</v>
      </c>
      <c r="H8" s="47">
        <f t="shared" si="0"/>
        <v>9.2035235823086765</v>
      </c>
      <c r="I8" s="47">
        <f t="shared" si="0"/>
        <v>24.378922032149902</v>
      </c>
      <c r="J8" s="47">
        <f t="shared" si="0"/>
        <v>8.402655239055548</v>
      </c>
      <c r="K8" s="47">
        <f t="shared" si="0"/>
        <v>8.4594650632386532</v>
      </c>
      <c r="L8" s="48">
        <f t="shared" si="0"/>
        <v>7.697077745911173</v>
      </c>
      <c r="M8" s="48">
        <f t="shared" si="0"/>
        <v>3.6067036258204297</v>
      </c>
      <c r="N8" s="48">
        <f t="shared" si="0"/>
        <v>7.197351374694108</v>
      </c>
      <c r="O8" s="48">
        <f t="shared" si="0"/>
        <v>-100</v>
      </c>
    </row>
    <row r="9" spans="1:15" ht="42" x14ac:dyDescent="0.2">
      <c r="A9" s="19" t="s">
        <v>77</v>
      </c>
      <c r="B9" s="22" t="s">
        <v>78</v>
      </c>
      <c r="C9" s="6" t="s">
        <v>71</v>
      </c>
      <c r="D9" s="57" t="s">
        <v>259</v>
      </c>
      <c r="E9" s="57" t="s">
        <v>260</v>
      </c>
      <c r="F9" s="57" t="s">
        <v>261</v>
      </c>
      <c r="G9" s="57" t="s">
        <v>262</v>
      </c>
      <c r="H9" s="57" t="s">
        <v>263</v>
      </c>
      <c r="I9" s="57" t="s">
        <v>264</v>
      </c>
      <c r="J9" s="57" t="s">
        <v>265</v>
      </c>
      <c r="K9" s="57" t="s">
        <v>266</v>
      </c>
      <c r="L9" s="57" t="s">
        <v>267</v>
      </c>
      <c r="M9" s="57" t="s">
        <v>268</v>
      </c>
      <c r="N9" s="57" t="s">
        <v>269</v>
      </c>
      <c r="O9" s="57" t="s">
        <v>270</v>
      </c>
    </row>
    <row r="10" spans="1:15" ht="42" x14ac:dyDescent="0.2">
      <c r="A10" s="19" t="s">
        <v>71</v>
      </c>
      <c r="B10" s="22" t="s">
        <v>79</v>
      </c>
      <c r="C10" s="6" t="s">
        <v>72</v>
      </c>
      <c r="D10" s="49">
        <f t="shared" ref="D10:N10" si="1">(D11/D12)*100</f>
        <v>18.253968253968253</v>
      </c>
      <c r="E10" s="49">
        <f t="shared" si="1"/>
        <v>24.907975460122699</v>
      </c>
      <c r="F10" s="49">
        <f t="shared" si="1"/>
        <v>18.424317617866002</v>
      </c>
      <c r="G10" s="49">
        <f t="shared" si="1"/>
        <v>33.239277652370205</v>
      </c>
      <c r="H10" s="49">
        <f t="shared" si="1"/>
        <v>18.471720818291214</v>
      </c>
      <c r="I10" s="49">
        <f t="shared" si="1"/>
        <v>26.324069218668068</v>
      </c>
      <c r="J10" s="49">
        <f t="shared" si="1"/>
        <v>18.574766355140188</v>
      </c>
      <c r="K10" s="49">
        <f t="shared" si="1"/>
        <v>25.160335471139618</v>
      </c>
      <c r="L10" s="50">
        <f t="shared" si="1"/>
        <v>18.785471055618615</v>
      </c>
      <c r="M10" s="50" t="e">
        <f t="shared" si="1"/>
        <v>#DIV/0!</v>
      </c>
      <c r="N10" s="50">
        <f t="shared" si="1"/>
        <v>18.984547461368653</v>
      </c>
      <c r="O10" s="50" t="e">
        <f>(O11*1/O12)*100</f>
        <v>#DIV/0!</v>
      </c>
    </row>
    <row r="11" spans="1:15" ht="21" x14ac:dyDescent="0.2">
      <c r="A11" s="19" t="s">
        <v>80</v>
      </c>
      <c r="B11" s="22" t="s">
        <v>81</v>
      </c>
      <c r="C11" s="6" t="s">
        <v>73</v>
      </c>
      <c r="D11" s="57" t="s">
        <v>271</v>
      </c>
      <c r="E11" s="57" t="s">
        <v>272</v>
      </c>
      <c r="F11" s="57" t="s">
        <v>273</v>
      </c>
      <c r="G11" s="57" t="s">
        <v>274</v>
      </c>
      <c r="H11" s="57" t="s">
        <v>275</v>
      </c>
      <c r="I11" s="57" t="s">
        <v>276</v>
      </c>
      <c r="J11" s="57" t="s">
        <v>277</v>
      </c>
      <c r="K11" s="57" t="s">
        <v>278</v>
      </c>
      <c r="L11" s="57" t="s">
        <v>279</v>
      </c>
      <c r="M11" s="57" t="s">
        <v>270</v>
      </c>
      <c r="N11" s="57" t="s">
        <v>280</v>
      </c>
      <c r="O11" s="57" t="s">
        <v>270</v>
      </c>
    </row>
    <row r="12" spans="1:15" ht="21" x14ac:dyDescent="0.2">
      <c r="A12" s="19" t="s">
        <v>82</v>
      </c>
      <c r="B12" s="22" t="s">
        <v>83</v>
      </c>
      <c r="C12" s="6" t="s">
        <v>74</v>
      </c>
      <c r="D12" s="57" t="s">
        <v>281</v>
      </c>
      <c r="E12" s="57" t="s">
        <v>282</v>
      </c>
      <c r="F12" s="57" t="s">
        <v>283</v>
      </c>
      <c r="G12" s="57" t="s">
        <v>284</v>
      </c>
      <c r="H12" s="57" t="s">
        <v>285</v>
      </c>
      <c r="I12" s="57" t="s">
        <v>286</v>
      </c>
      <c r="J12" s="57" t="s">
        <v>287</v>
      </c>
      <c r="K12" s="57" t="s">
        <v>288</v>
      </c>
      <c r="L12" s="57" t="s">
        <v>289</v>
      </c>
      <c r="M12" s="57" t="s">
        <v>270</v>
      </c>
      <c r="N12" s="57" t="s">
        <v>290</v>
      </c>
      <c r="O12" s="57" t="s">
        <v>270</v>
      </c>
    </row>
    <row r="13" spans="1:15" ht="31.5" x14ac:dyDescent="0.2">
      <c r="A13" s="19" t="s">
        <v>72</v>
      </c>
      <c r="B13" s="22" t="s">
        <v>84</v>
      </c>
      <c r="C13" s="6" t="s">
        <v>85</v>
      </c>
      <c r="D13" s="47">
        <f t="shared" ref="D13:O13" si="2">D14/D15</f>
        <v>0.28574538725303433</v>
      </c>
      <c r="E13" s="47">
        <f t="shared" si="2"/>
        <v>0.31812774903870095</v>
      </c>
      <c r="F13" s="47">
        <f t="shared" si="2"/>
        <v>0.36569242454077472</v>
      </c>
      <c r="G13" s="47">
        <f t="shared" si="2"/>
        <v>0.45454545454545453</v>
      </c>
      <c r="H13" s="47">
        <f t="shared" si="2"/>
        <v>0.29914772727272726</v>
      </c>
      <c r="I13" s="47">
        <f t="shared" si="2"/>
        <v>0.25641025641025639</v>
      </c>
      <c r="J13" s="47">
        <f t="shared" si="2"/>
        <v>0.31</v>
      </c>
      <c r="K13" s="47">
        <f t="shared" si="2"/>
        <v>0.31031609195402299</v>
      </c>
      <c r="L13" s="48">
        <f t="shared" si="2"/>
        <v>0.31965391567157547</v>
      </c>
      <c r="M13" s="48" t="e">
        <f t="shared" si="2"/>
        <v>#DIV/0!</v>
      </c>
      <c r="N13" s="48">
        <f t="shared" si="2"/>
        <v>0.33998008989713113</v>
      </c>
      <c r="O13" s="48" t="e">
        <f t="shared" si="2"/>
        <v>#DIV/0!</v>
      </c>
    </row>
    <row r="14" spans="1:15" ht="17.45" customHeight="1" x14ac:dyDescent="0.2">
      <c r="A14" s="19" t="s">
        <v>86</v>
      </c>
      <c r="B14" s="22" t="s">
        <v>87</v>
      </c>
      <c r="C14" s="6" t="s">
        <v>88</v>
      </c>
      <c r="D14" s="58" t="s">
        <v>291</v>
      </c>
      <c r="E14" s="58" t="s">
        <v>292</v>
      </c>
      <c r="F14" s="58" t="s">
        <v>293</v>
      </c>
      <c r="G14" s="58" t="s">
        <v>294</v>
      </c>
      <c r="H14" s="58" t="s">
        <v>295</v>
      </c>
      <c r="I14" s="58" t="s">
        <v>296</v>
      </c>
      <c r="J14" s="58" t="s">
        <v>297</v>
      </c>
      <c r="K14" s="58" t="s">
        <v>298</v>
      </c>
      <c r="L14" s="58" t="s">
        <v>297</v>
      </c>
      <c r="M14" s="58" t="s">
        <v>270</v>
      </c>
      <c r="N14" s="58" t="s">
        <v>299</v>
      </c>
      <c r="O14" s="58" t="s">
        <v>270</v>
      </c>
    </row>
    <row r="15" spans="1:15" ht="20.25" customHeight="1" x14ac:dyDescent="0.2">
      <c r="A15" s="19" t="s">
        <v>89</v>
      </c>
      <c r="B15" s="22" t="s">
        <v>90</v>
      </c>
      <c r="C15" s="6" t="s">
        <v>91</v>
      </c>
      <c r="D15" s="58" t="s">
        <v>300</v>
      </c>
      <c r="E15" s="58" t="s">
        <v>301</v>
      </c>
      <c r="F15" s="58" t="s">
        <v>302</v>
      </c>
      <c r="G15" s="58" t="s">
        <v>303</v>
      </c>
      <c r="H15" s="58" t="s">
        <v>303</v>
      </c>
      <c r="I15" s="58" t="s">
        <v>304</v>
      </c>
      <c r="J15" s="58" t="s">
        <v>305</v>
      </c>
      <c r="K15" s="58" t="s">
        <v>305</v>
      </c>
      <c r="L15" s="58" t="s">
        <v>306</v>
      </c>
      <c r="M15" s="58" t="s">
        <v>270</v>
      </c>
      <c r="N15" s="58" t="s">
        <v>307</v>
      </c>
      <c r="O15" s="58" t="s">
        <v>270</v>
      </c>
    </row>
    <row r="16" spans="1:15" ht="31.5" x14ac:dyDescent="0.2">
      <c r="A16" s="19" t="s">
        <v>73</v>
      </c>
      <c r="B16" s="22" t="s">
        <v>92</v>
      </c>
      <c r="C16" s="6" t="s">
        <v>93</v>
      </c>
      <c r="D16" s="47" t="s">
        <v>76</v>
      </c>
      <c r="E16" s="47">
        <f>E17/D17*100-100</f>
        <v>7.0016358962374312</v>
      </c>
      <c r="F16" s="47">
        <f>F17/E17*100-100</f>
        <v>6.2002733212273284</v>
      </c>
      <c r="G16" s="47">
        <f t="shared" ref="G16:O16" si="3">G17/E17*100-100</f>
        <v>18.925310918496606</v>
      </c>
      <c r="H16" s="47">
        <f t="shared" si="3"/>
        <v>6.9000569961277876</v>
      </c>
      <c r="I16" s="47">
        <f t="shared" si="3"/>
        <v>-4.5304047140555923</v>
      </c>
      <c r="J16" s="47">
        <f t="shared" si="3"/>
        <v>6.9999450338042095</v>
      </c>
      <c r="K16" s="47">
        <f t="shared" si="3"/>
        <v>7.076314270796118</v>
      </c>
      <c r="L16" s="48">
        <f t="shared" si="3"/>
        <v>7.0998895538489251</v>
      </c>
      <c r="M16" s="48">
        <f t="shared" si="3"/>
        <v>-38.808643876398733</v>
      </c>
      <c r="N16" s="48">
        <f t="shared" si="3"/>
        <v>7.2000038371881061</v>
      </c>
      <c r="O16" s="48">
        <f t="shared" si="3"/>
        <v>-100</v>
      </c>
    </row>
    <row r="17" spans="1:15" ht="21" x14ac:dyDescent="0.2">
      <c r="A17" s="19" t="s">
        <v>94</v>
      </c>
      <c r="B17" s="22" t="s">
        <v>95</v>
      </c>
      <c r="C17" s="6" t="s">
        <v>96</v>
      </c>
      <c r="D17" s="57" t="s">
        <v>308</v>
      </c>
      <c r="E17" s="57" t="s">
        <v>309</v>
      </c>
      <c r="F17" s="57" t="s">
        <v>310</v>
      </c>
      <c r="G17" s="57" t="s">
        <v>311</v>
      </c>
      <c r="H17" s="57" t="s">
        <v>312</v>
      </c>
      <c r="I17" s="57" t="s">
        <v>313</v>
      </c>
      <c r="J17" s="57" t="s">
        <v>314</v>
      </c>
      <c r="K17" s="57" t="s">
        <v>315</v>
      </c>
      <c r="L17" s="57" t="s">
        <v>316</v>
      </c>
      <c r="M17" s="57" t="s">
        <v>368</v>
      </c>
      <c r="N17" s="57" t="s">
        <v>317</v>
      </c>
      <c r="O17" s="57" t="s">
        <v>270</v>
      </c>
    </row>
    <row r="18" spans="1:15" ht="33" customHeight="1" x14ac:dyDescent="0.2">
      <c r="A18" s="19" t="s">
        <v>74</v>
      </c>
      <c r="B18" s="22" t="s">
        <v>97</v>
      </c>
      <c r="C18" s="6" t="s">
        <v>98</v>
      </c>
      <c r="D18" s="57" t="s">
        <v>318</v>
      </c>
      <c r="E18" s="57" t="s">
        <v>319</v>
      </c>
      <c r="F18" s="57" t="s">
        <v>320</v>
      </c>
      <c r="G18" s="57" t="s">
        <v>320</v>
      </c>
      <c r="H18" s="57" t="s">
        <v>321</v>
      </c>
      <c r="I18" s="57" t="s">
        <v>321</v>
      </c>
      <c r="J18" s="57" t="s">
        <v>322</v>
      </c>
      <c r="K18" s="57" t="s">
        <v>322</v>
      </c>
      <c r="L18" s="57" t="s">
        <v>323</v>
      </c>
      <c r="M18" s="57" t="s">
        <v>270</v>
      </c>
      <c r="N18" s="57" t="s">
        <v>324</v>
      </c>
      <c r="O18" s="57" t="s">
        <v>270</v>
      </c>
    </row>
    <row r="19" spans="1:15" ht="31.5" x14ac:dyDescent="0.2">
      <c r="A19" s="19" t="s">
        <v>85</v>
      </c>
      <c r="B19" s="22" t="s">
        <v>99</v>
      </c>
      <c r="C19" s="6" t="s">
        <v>100</v>
      </c>
      <c r="D19" s="51">
        <f t="shared" ref="D19:O19" si="4">(D20/D21)*100</f>
        <v>100</v>
      </c>
      <c r="E19" s="51">
        <f t="shared" si="4"/>
        <v>100</v>
      </c>
      <c r="F19" s="51">
        <f t="shared" si="4"/>
        <v>100</v>
      </c>
      <c r="G19" s="51">
        <f t="shared" si="4"/>
        <v>100</v>
      </c>
      <c r="H19" s="51">
        <f t="shared" si="4"/>
        <v>100</v>
      </c>
      <c r="I19" s="51">
        <f t="shared" si="4"/>
        <v>100</v>
      </c>
      <c r="J19" s="51">
        <f t="shared" si="4"/>
        <v>100</v>
      </c>
      <c r="K19" s="51">
        <f t="shared" si="4"/>
        <v>100</v>
      </c>
      <c r="L19" s="52">
        <f t="shared" si="4"/>
        <v>100</v>
      </c>
      <c r="M19" s="52" t="e">
        <f t="shared" si="4"/>
        <v>#DIV/0!</v>
      </c>
      <c r="N19" s="52">
        <f t="shared" si="4"/>
        <v>100</v>
      </c>
      <c r="O19" s="52" t="e">
        <f t="shared" si="4"/>
        <v>#DIV/0!</v>
      </c>
    </row>
    <row r="20" spans="1:15" ht="21" x14ac:dyDescent="0.2">
      <c r="A20" s="19" t="s">
        <v>101</v>
      </c>
      <c r="B20" s="22" t="s">
        <v>102</v>
      </c>
      <c r="C20" s="6" t="s">
        <v>103</v>
      </c>
      <c r="D20" s="57" t="s">
        <v>93</v>
      </c>
      <c r="E20" s="57" t="s">
        <v>93</v>
      </c>
      <c r="F20" s="57" t="s">
        <v>93</v>
      </c>
      <c r="G20" s="57" t="s">
        <v>93</v>
      </c>
      <c r="H20" s="57" t="s">
        <v>93</v>
      </c>
      <c r="I20" s="57" t="s">
        <v>93</v>
      </c>
      <c r="J20" s="57" t="s">
        <v>93</v>
      </c>
      <c r="K20" s="57" t="s">
        <v>93</v>
      </c>
      <c r="L20" s="57" t="s">
        <v>93</v>
      </c>
      <c r="M20" s="57" t="s">
        <v>270</v>
      </c>
      <c r="N20" s="57" t="s">
        <v>93</v>
      </c>
      <c r="O20" s="57" t="s">
        <v>270</v>
      </c>
    </row>
    <row r="21" spans="1:15" ht="15.6" customHeight="1" x14ac:dyDescent="0.2">
      <c r="A21" s="19" t="s">
        <v>104</v>
      </c>
      <c r="B21" s="22" t="s">
        <v>105</v>
      </c>
      <c r="C21" s="6" t="s">
        <v>106</v>
      </c>
      <c r="D21" s="57" t="s">
        <v>93</v>
      </c>
      <c r="E21" s="57" t="s">
        <v>93</v>
      </c>
      <c r="F21" s="57" t="s">
        <v>93</v>
      </c>
      <c r="G21" s="57" t="s">
        <v>93</v>
      </c>
      <c r="H21" s="57" t="s">
        <v>93</v>
      </c>
      <c r="I21" s="57" t="s">
        <v>93</v>
      </c>
      <c r="J21" s="57" t="s">
        <v>93</v>
      </c>
      <c r="K21" s="57" t="s">
        <v>93</v>
      </c>
      <c r="L21" s="57" t="s">
        <v>93</v>
      </c>
      <c r="M21" s="57" t="s">
        <v>270</v>
      </c>
      <c r="N21" s="57" t="s">
        <v>93</v>
      </c>
      <c r="O21" s="57" t="s">
        <v>270</v>
      </c>
    </row>
    <row r="22" spans="1:15" ht="31.5" x14ac:dyDescent="0.2">
      <c r="A22" s="19" t="s">
        <v>88</v>
      </c>
      <c r="B22" s="22" t="s">
        <v>107</v>
      </c>
      <c r="C22" s="6" t="s">
        <v>108</v>
      </c>
      <c r="D22" s="57" t="s">
        <v>325</v>
      </c>
      <c r="E22" s="57" t="s">
        <v>325</v>
      </c>
      <c r="F22" s="57" t="s">
        <v>326</v>
      </c>
      <c r="G22" s="57" t="s">
        <v>326</v>
      </c>
      <c r="H22" s="57" t="s">
        <v>326</v>
      </c>
      <c r="I22" s="57" t="s">
        <v>326</v>
      </c>
      <c r="J22" s="57" t="s">
        <v>326</v>
      </c>
      <c r="K22" s="57" t="s">
        <v>326</v>
      </c>
      <c r="L22" s="57" t="s">
        <v>326</v>
      </c>
      <c r="M22" s="57" t="s">
        <v>270</v>
      </c>
      <c r="N22" s="57" t="s">
        <v>326</v>
      </c>
      <c r="O22" s="57" t="s">
        <v>270</v>
      </c>
    </row>
    <row r="23" spans="1:15" ht="21" x14ac:dyDescent="0.2">
      <c r="A23" s="19" t="s">
        <v>109</v>
      </c>
      <c r="B23" s="22" t="s">
        <v>110</v>
      </c>
      <c r="C23" s="6" t="s">
        <v>111</v>
      </c>
      <c r="D23" s="57" t="s">
        <v>325</v>
      </c>
      <c r="E23" s="57" t="s">
        <v>325</v>
      </c>
      <c r="F23" s="57" t="s">
        <v>70</v>
      </c>
      <c r="G23" s="57" t="s">
        <v>70</v>
      </c>
      <c r="H23" s="57" t="s">
        <v>70</v>
      </c>
      <c r="I23" s="57" t="s">
        <v>70</v>
      </c>
      <c r="J23" s="57" t="s">
        <v>70</v>
      </c>
      <c r="K23" s="57" t="s">
        <v>70</v>
      </c>
      <c r="L23" s="57" t="s">
        <v>70</v>
      </c>
      <c r="M23" s="57" t="s">
        <v>270</v>
      </c>
      <c r="N23" s="57" t="s">
        <v>70</v>
      </c>
      <c r="O23" s="57" t="s">
        <v>270</v>
      </c>
    </row>
    <row r="24" spans="1:15" ht="21" x14ac:dyDescent="0.2">
      <c r="A24" s="19" t="s">
        <v>91</v>
      </c>
      <c r="B24" s="22" t="s">
        <v>112</v>
      </c>
      <c r="C24" s="6" t="s">
        <v>113</v>
      </c>
      <c r="D24" s="47" t="s">
        <v>76</v>
      </c>
      <c r="E24" s="47">
        <f t="shared" ref="E24:O24" si="5">E25/$D25*100-100</f>
        <v>5.0002837201384551</v>
      </c>
      <c r="F24" s="47">
        <f t="shared" si="5"/>
        <v>9.9998108532410157</v>
      </c>
      <c r="G24" s="47">
        <f t="shared" si="5"/>
        <v>10.922847037016027</v>
      </c>
      <c r="H24" s="47">
        <f t="shared" si="5"/>
        <v>13.660935519869867</v>
      </c>
      <c r="I24" s="47">
        <f t="shared" si="5"/>
        <v>17.763150428417404</v>
      </c>
      <c r="J24" s="47">
        <f t="shared" si="5"/>
        <v>19.957631125990645</v>
      </c>
      <c r="K24" s="47">
        <f t="shared" si="5"/>
        <v>22.822826230872522</v>
      </c>
      <c r="L24" s="48">
        <f t="shared" si="5"/>
        <v>24.999905426620515</v>
      </c>
      <c r="M24" s="48">
        <f t="shared" si="5"/>
        <v>-59.828633036372921</v>
      </c>
      <c r="N24" s="48">
        <f t="shared" si="5"/>
        <v>29.833361705347187</v>
      </c>
      <c r="O24" s="48">
        <f t="shared" si="5"/>
        <v>-100</v>
      </c>
    </row>
    <row r="25" spans="1:15" ht="21" x14ac:dyDescent="0.2">
      <c r="A25" s="19" t="s">
        <v>114</v>
      </c>
      <c r="B25" s="22" t="s">
        <v>115</v>
      </c>
      <c r="C25" s="6" t="s">
        <v>116</v>
      </c>
      <c r="D25" s="47">
        <f t="shared" ref="D25:O25" si="6">D26+D27+D28</f>
        <v>264345</v>
      </c>
      <c r="E25" s="47">
        <f t="shared" si="6"/>
        <v>277563</v>
      </c>
      <c r="F25" s="47">
        <f t="shared" si="6"/>
        <v>290779</v>
      </c>
      <c r="G25" s="47">
        <f t="shared" si="6"/>
        <v>293219</v>
      </c>
      <c r="H25" s="47">
        <f t="shared" si="6"/>
        <v>300457</v>
      </c>
      <c r="I25" s="47">
        <f t="shared" si="6"/>
        <v>311301</v>
      </c>
      <c r="J25" s="47">
        <f t="shared" si="6"/>
        <v>317102</v>
      </c>
      <c r="K25" s="47">
        <f t="shared" si="6"/>
        <v>324676</v>
      </c>
      <c r="L25" s="48">
        <f t="shared" si="6"/>
        <v>330431</v>
      </c>
      <c r="M25" s="48">
        <f t="shared" si="6"/>
        <v>106191</v>
      </c>
      <c r="N25" s="48">
        <f t="shared" si="6"/>
        <v>343208</v>
      </c>
      <c r="O25" s="48">
        <f t="shared" si="6"/>
        <v>0</v>
      </c>
    </row>
    <row r="26" spans="1:15" ht="14.45" customHeight="1" x14ac:dyDescent="0.2">
      <c r="A26" s="19" t="s">
        <v>117</v>
      </c>
      <c r="B26" s="23" t="s">
        <v>118</v>
      </c>
      <c r="C26" s="6" t="s">
        <v>119</v>
      </c>
      <c r="D26" s="57" t="s">
        <v>327</v>
      </c>
      <c r="E26" s="57" t="s">
        <v>328</v>
      </c>
      <c r="F26" s="57" t="s">
        <v>327</v>
      </c>
      <c r="G26" s="57" t="s">
        <v>327</v>
      </c>
      <c r="H26" s="57" t="s">
        <v>329</v>
      </c>
      <c r="I26" s="57" t="s">
        <v>330</v>
      </c>
      <c r="J26" s="57" t="s">
        <v>331</v>
      </c>
      <c r="K26" s="57" t="s">
        <v>332</v>
      </c>
      <c r="L26" s="57" t="s">
        <v>333</v>
      </c>
      <c r="M26" s="57" t="s">
        <v>334</v>
      </c>
      <c r="N26" s="57" t="s">
        <v>335</v>
      </c>
      <c r="O26" s="57" t="s">
        <v>270</v>
      </c>
    </row>
    <row r="27" spans="1:15" ht="15" customHeight="1" x14ac:dyDescent="0.2">
      <c r="A27" s="19" t="s">
        <v>120</v>
      </c>
      <c r="B27" s="23" t="s">
        <v>121</v>
      </c>
      <c r="C27" s="6" t="s">
        <v>122</v>
      </c>
      <c r="D27" s="57" t="s">
        <v>336</v>
      </c>
      <c r="E27" s="57" t="s">
        <v>337</v>
      </c>
      <c r="F27" s="57" t="s">
        <v>338</v>
      </c>
      <c r="G27" s="57" t="s">
        <v>339</v>
      </c>
      <c r="H27" s="57" t="s">
        <v>340</v>
      </c>
      <c r="I27" s="57" t="s">
        <v>341</v>
      </c>
      <c r="J27" s="57" t="s">
        <v>342</v>
      </c>
      <c r="K27" s="57" t="s">
        <v>343</v>
      </c>
      <c r="L27" s="57" t="s">
        <v>344</v>
      </c>
      <c r="M27" s="57" t="s">
        <v>270</v>
      </c>
      <c r="N27" s="57" t="s">
        <v>345</v>
      </c>
      <c r="O27" s="57" t="s">
        <v>270</v>
      </c>
    </row>
    <row r="28" spans="1:15" ht="21" x14ac:dyDescent="0.2">
      <c r="A28" s="19" t="s">
        <v>123</v>
      </c>
      <c r="B28" s="23" t="s">
        <v>124</v>
      </c>
      <c r="C28" s="6" t="s">
        <v>125</v>
      </c>
      <c r="D28" s="57" t="s">
        <v>346</v>
      </c>
      <c r="E28" s="57" t="s">
        <v>347</v>
      </c>
      <c r="F28" s="57" t="s">
        <v>348</v>
      </c>
      <c r="G28" s="57" t="s">
        <v>349</v>
      </c>
      <c r="H28" s="57" t="s">
        <v>350</v>
      </c>
      <c r="I28" s="57" t="s">
        <v>351</v>
      </c>
      <c r="J28" s="57" t="s">
        <v>352</v>
      </c>
      <c r="K28" s="57" t="s">
        <v>353</v>
      </c>
      <c r="L28" s="57" t="s">
        <v>354</v>
      </c>
      <c r="M28" s="57" t="s">
        <v>369</v>
      </c>
      <c r="N28" s="57" t="s">
        <v>355</v>
      </c>
      <c r="O28" s="57" t="s">
        <v>270</v>
      </c>
    </row>
    <row r="29" spans="1:15" ht="31.5" x14ac:dyDescent="0.2">
      <c r="A29" s="19" t="s">
        <v>93</v>
      </c>
      <c r="B29" s="22" t="s">
        <v>126</v>
      </c>
      <c r="C29" s="6" t="s">
        <v>127</v>
      </c>
      <c r="D29" s="47" t="s">
        <v>76</v>
      </c>
      <c r="E29" s="47">
        <f t="shared" ref="E29:O29" si="7">E30/$D30*100-100</f>
        <v>0</v>
      </c>
      <c r="F29" s="47">
        <f t="shared" si="7"/>
        <v>14.705882352941174</v>
      </c>
      <c r="G29" s="47">
        <f t="shared" si="7"/>
        <v>50</v>
      </c>
      <c r="H29" s="47">
        <f t="shared" si="7"/>
        <v>52.941176470588232</v>
      </c>
      <c r="I29" s="47">
        <f t="shared" si="7"/>
        <v>52.941176470588232</v>
      </c>
      <c r="J29" s="47">
        <f t="shared" si="7"/>
        <v>52.941176470588232</v>
      </c>
      <c r="K29" s="47">
        <f t="shared" si="7"/>
        <v>55.882352941176464</v>
      </c>
      <c r="L29" s="48">
        <f t="shared" si="7"/>
        <v>52.941176470588232</v>
      </c>
      <c r="M29" s="48">
        <f t="shared" si="7"/>
        <v>-100</v>
      </c>
      <c r="N29" s="48">
        <f t="shared" si="7"/>
        <v>52.941176470588232</v>
      </c>
      <c r="O29" s="48">
        <f t="shared" si="7"/>
        <v>-100</v>
      </c>
    </row>
    <row r="30" spans="1:15" ht="24.75" customHeight="1" x14ac:dyDescent="0.2">
      <c r="A30" s="19" t="s">
        <v>128</v>
      </c>
      <c r="B30" s="22" t="s">
        <v>129</v>
      </c>
      <c r="C30" s="6" t="s">
        <v>130</v>
      </c>
      <c r="D30" s="57" t="s">
        <v>209</v>
      </c>
      <c r="E30" s="57" t="s">
        <v>209</v>
      </c>
      <c r="F30" s="57" t="s">
        <v>356</v>
      </c>
      <c r="G30" s="57" t="s">
        <v>357</v>
      </c>
      <c r="H30" s="57" t="s">
        <v>358</v>
      </c>
      <c r="I30" s="57" t="s">
        <v>358</v>
      </c>
      <c r="J30" s="57" t="s">
        <v>358</v>
      </c>
      <c r="K30" s="57" t="s">
        <v>359</v>
      </c>
      <c r="L30" s="57" t="s">
        <v>358</v>
      </c>
      <c r="M30" s="57" t="s">
        <v>270</v>
      </c>
      <c r="N30" s="57" t="s">
        <v>358</v>
      </c>
      <c r="O30" s="57" t="s">
        <v>270</v>
      </c>
    </row>
    <row r="31" spans="1:15" ht="31.5" x14ac:dyDescent="0.2">
      <c r="A31" s="19" t="s">
        <v>96</v>
      </c>
      <c r="B31" s="22" t="s">
        <v>131</v>
      </c>
      <c r="C31" s="6" t="s">
        <v>132</v>
      </c>
      <c r="D31" s="51" t="e">
        <f t="shared" ref="D31:O31" si="8">((D32)/D33)*100</f>
        <v>#DIV/0!</v>
      </c>
      <c r="E31" s="51" t="e">
        <f t="shared" si="8"/>
        <v>#DIV/0!</v>
      </c>
      <c r="F31" s="51" t="e">
        <f t="shared" si="8"/>
        <v>#DIV/0!</v>
      </c>
      <c r="G31" s="51" t="e">
        <f t="shared" si="8"/>
        <v>#DIV/0!</v>
      </c>
      <c r="H31" s="51" t="e">
        <f t="shared" si="8"/>
        <v>#DIV/0!</v>
      </c>
      <c r="I31" s="51" t="e">
        <f t="shared" si="8"/>
        <v>#DIV/0!</v>
      </c>
      <c r="J31" s="51">
        <f t="shared" si="8"/>
        <v>8.117647058823529</v>
      </c>
      <c r="K31" s="51">
        <f t="shared" si="8"/>
        <v>8.117647058823529</v>
      </c>
      <c r="L31" s="52" t="e">
        <f t="shared" si="8"/>
        <v>#DIV/0!</v>
      </c>
      <c r="M31" s="52" t="e">
        <f t="shared" si="8"/>
        <v>#DIV/0!</v>
      </c>
      <c r="N31" s="52" t="e">
        <f t="shared" si="8"/>
        <v>#DIV/0!</v>
      </c>
      <c r="O31" s="52" t="e">
        <f t="shared" si="8"/>
        <v>#DIV/0!</v>
      </c>
    </row>
    <row r="32" spans="1:15" ht="42" x14ac:dyDescent="0.2">
      <c r="A32" s="19" t="s">
        <v>133</v>
      </c>
      <c r="B32" s="22" t="s">
        <v>134</v>
      </c>
      <c r="C32" s="6" t="s">
        <v>135</v>
      </c>
      <c r="D32" s="57" t="s">
        <v>325</v>
      </c>
      <c r="E32" s="57" t="s">
        <v>325</v>
      </c>
      <c r="F32" s="57" t="s">
        <v>325</v>
      </c>
      <c r="G32" s="57" t="s">
        <v>325</v>
      </c>
      <c r="H32" s="57" t="s">
        <v>325</v>
      </c>
      <c r="I32" s="57" t="s">
        <v>325</v>
      </c>
      <c r="J32" s="57" t="s">
        <v>360</v>
      </c>
      <c r="K32" s="57" t="s">
        <v>360</v>
      </c>
      <c r="L32" s="57" t="s">
        <v>270</v>
      </c>
      <c r="M32" s="57" t="s">
        <v>270</v>
      </c>
      <c r="N32" s="57" t="s">
        <v>270</v>
      </c>
      <c r="O32" s="57" t="s">
        <v>270</v>
      </c>
    </row>
    <row r="33" spans="1:15" ht="21" x14ac:dyDescent="0.2">
      <c r="A33" s="19" t="s">
        <v>136</v>
      </c>
      <c r="B33" s="22" t="s">
        <v>137</v>
      </c>
      <c r="C33" s="6" t="s">
        <v>138</v>
      </c>
      <c r="D33" s="57" t="s">
        <v>325</v>
      </c>
      <c r="E33" s="57" t="s">
        <v>325</v>
      </c>
      <c r="F33" s="57" t="s">
        <v>325</v>
      </c>
      <c r="G33" s="57" t="s">
        <v>325</v>
      </c>
      <c r="H33" s="57" t="s">
        <v>325</v>
      </c>
      <c r="I33" s="57" t="s">
        <v>325</v>
      </c>
      <c r="J33" s="57" t="s">
        <v>361</v>
      </c>
      <c r="K33" s="57" t="s">
        <v>361</v>
      </c>
      <c r="L33" s="57" t="s">
        <v>270</v>
      </c>
      <c r="M33" s="57" t="s">
        <v>270</v>
      </c>
      <c r="N33" s="57" t="s">
        <v>270</v>
      </c>
      <c r="O33" s="57" t="s">
        <v>270</v>
      </c>
    </row>
    <row r="34" spans="1:15" ht="31.5" x14ac:dyDescent="0.2">
      <c r="A34" s="19" t="s">
        <v>98</v>
      </c>
      <c r="B34" s="22" t="s">
        <v>139</v>
      </c>
      <c r="C34" s="6" t="s">
        <v>140</v>
      </c>
      <c r="D34" s="47" t="s">
        <v>76</v>
      </c>
      <c r="E34" s="47">
        <f t="shared" ref="E34:O34" si="9">E35/$D35*100-100</f>
        <v>47.058823529411768</v>
      </c>
      <c r="F34" s="47">
        <f t="shared" si="9"/>
        <v>58.823529411764696</v>
      </c>
      <c r="G34" s="47">
        <f t="shared" si="9"/>
        <v>58.823529411764696</v>
      </c>
      <c r="H34" s="47">
        <f t="shared" si="9"/>
        <v>76.470588235294116</v>
      </c>
      <c r="I34" s="47">
        <f t="shared" si="9"/>
        <v>135.29411764705884</v>
      </c>
      <c r="J34" s="47">
        <f t="shared" si="9"/>
        <v>88.235294117647044</v>
      </c>
      <c r="K34" s="47">
        <f t="shared" si="9"/>
        <v>100</v>
      </c>
      <c r="L34" s="48">
        <f t="shared" si="9"/>
        <v>94.117647058823536</v>
      </c>
      <c r="M34" s="48">
        <f t="shared" si="9"/>
        <v>-100</v>
      </c>
      <c r="N34" s="48">
        <f t="shared" si="9"/>
        <v>100</v>
      </c>
      <c r="O34" s="48">
        <f t="shared" si="9"/>
        <v>-100</v>
      </c>
    </row>
    <row r="35" spans="1:15" ht="19.5" customHeight="1" x14ac:dyDescent="0.2">
      <c r="A35" s="19" t="s">
        <v>141</v>
      </c>
      <c r="B35" s="22" t="s">
        <v>142</v>
      </c>
      <c r="C35" s="6" t="s">
        <v>143</v>
      </c>
      <c r="D35" s="57" t="s">
        <v>187</v>
      </c>
      <c r="E35" s="57" t="s">
        <v>127</v>
      </c>
      <c r="F35" s="57" t="s">
        <v>132</v>
      </c>
      <c r="G35" s="57" t="s">
        <v>132</v>
      </c>
      <c r="H35" s="57" t="s">
        <v>138</v>
      </c>
      <c r="I35" s="57" t="s">
        <v>362</v>
      </c>
      <c r="J35" s="57" t="s">
        <v>143</v>
      </c>
      <c r="K35" s="57" t="s">
        <v>209</v>
      </c>
      <c r="L35" s="57" t="s">
        <v>207</v>
      </c>
      <c r="M35" s="57" t="s">
        <v>270</v>
      </c>
      <c r="N35" s="57" t="s">
        <v>209</v>
      </c>
      <c r="O35" s="57" t="s">
        <v>270</v>
      </c>
    </row>
    <row r="36" spans="1:15" ht="21" x14ac:dyDescent="0.2">
      <c r="A36" s="19" t="s">
        <v>100</v>
      </c>
      <c r="B36" s="22" t="s">
        <v>144</v>
      </c>
      <c r="C36" s="6" t="s">
        <v>145</v>
      </c>
      <c r="D36" s="47" t="s">
        <v>76</v>
      </c>
      <c r="E36" s="47" t="str">
        <f>Показатели_нормативов!E8</f>
        <v>135</v>
      </c>
      <c r="F36" s="47" t="str">
        <f>Показатели_нормативов!F8</f>
        <v>113</v>
      </c>
      <c r="G36" s="47" t="str">
        <f>Показатели_нормативов!G8</f>
        <v>102,1</v>
      </c>
      <c r="H36" s="47" t="str">
        <f>Показатели_нормативов!H8</f>
        <v>113</v>
      </c>
      <c r="I36" s="47" t="str">
        <f>Показатели_нормативов!I8</f>
        <v>103,4</v>
      </c>
      <c r="J36" s="47" t="str">
        <f>Показатели_нормативов!J8</f>
        <v>105</v>
      </c>
      <c r="K36" s="47" t="str">
        <f>Показатели_нормативов!K8</f>
        <v>94,8</v>
      </c>
      <c r="L36" s="48" t="str">
        <f>Показатели_нормативов!L8</f>
        <v>105</v>
      </c>
      <c r="M36" s="48" t="str">
        <f>Показатели_нормативов!M8</f>
        <v>0</v>
      </c>
      <c r="N36" s="48" t="str">
        <f>Показатели_нормативов!N8</f>
        <v>104</v>
      </c>
      <c r="O36" s="48" t="str">
        <f>Показатели_нормативов!O8</f>
        <v>0</v>
      </c>
    </row>
    <row r="37" spans="1:15" ht="31.5" x14ac:dyDescent="0.2">
      <c r="A37" s="19" t="s">
        <v>103</v>
      </c>
      <c r="B37" s="22" t="s">
        <v>146</v>
      </c>
      <c r="C37" s="6">
        <v>41</v>
      </c>
      <c r="D37" s="47" t="s">
        <v>76</v>
      </c>
      <c r="E37" s="47" t="e">
        <f>(E38*1)/D38*100-100</f>
        <v>#DIV/0!</v>
      </c>
      <c r="F37" s="47" t="e">
        <f>(F38*1)/E38*100-100</f>
        <v>#DIV/0!</v>
      </c>
      <c r="G37" s="47" t="e">
        <f t="shared" ref="G37:O37" si="10">(G38*1)/E38*100-100</f>
        <v>#DIV/0!</v>
      </c>
      <c r="H37" s="47" t="e">
        <f t="shared" si="10"/>
        <v>#DIV/0!</v>
      </c>
      <c r="I37" s="47" t="e">
        <f t="shared" si="10"/>
        <v>#DIV/0!</v>
      </c>
      <c r="J37" s="47" t="e">
        <f t="shared" si="10"/>
        <v>#DIV/0!</v>
      </c>
      <c r="K37" s="47" t="e">
        <f t="shared" si="10"/>
        <v>#DIV/0!</v>
      </c>
      <c r="L37" s="48" t="e">
        <f t="shared" si="10"/>
        <v>#DIV/0!</v>
      </c>
      <c r="M37" s="48" t="e">
        <f t="shared" si="10"/>
        <v>#DIV/0!</v>
      </c>
      <c r="N37" s="48" t="e">
        <f t="shared" si="10"/>
        <v>#DIV/0!</v>
      </c>
      <c r="O37" s="48" t="e">
        <f t="shared" si="10"/>
        <v>#DIV/0!</v>
      </c>
    </row>
    <row r="38" spans="1:15" ht="21" x14ac:dyDescent="0.2">
      <c r="A38" s="19" t="s">
        <v>147</v>
      </c>
      <c r="B38" s="22" t="s">
        <v>148</v>
      </c>
      <c r="C38" s="6">
        <v>42</v>
      </c>
      <c r="D38" s="57" t="s">
        <v>325</v>
      </c>
      <c r="E38" s="57" t="s">
        <v>325</v>
      </c>
      <c r="F38" s="57" t="s">
        <v>325</v>
      </c>
      <c r="G38" s="57" t="s">
        <v>325</v>
      </c>
      <c r="H38" s="57" t="s">
        <v>325</v>
      </c>
      <c r="I38" s="57" t="s">
        <v>325</v>
      </c>
      <c r="J38" s="57" t="s">
        <v>325</v>
      </c>
      <c r="K38" s="57" t="s">
        <v>325</v>
      </c>
      <c r="L38" s="57" t="s">
        <v>270</v>
      </c>
      <c r="M38" s="57" t="s">
        <v>270</v>
      </c>
      <c r="N38" s="57" t="s">
        <v>270</v>
      </c>
      <c r="O38" s="57" t="s">
        <v>270</v>
      </c>
    </row>
    <row r="39" spans="1:15" ht="67.900000000000006" customHeight="1" x14ac:dyDescent="0.2">
      <c r="A39" s="19" t="s">
        <v>106</v>
      </c>
      <c r="B39" s="22" t="s">
        <v>149</v>
      </c>
      <c r="C39" s="6">
        <v>43</v>
      </c>
      <c r="D39" s="47" t="e">
        <f t="shared" ref="D39:O39" si="11">(D40/D43)*100</f>
        <v>#DIV/0!</v>
      </c>
      <c r="E39" s="47" t="e">
        <f t="shared" si="11"/>
        <v>#DIV/0!</v>
      </c>
      <c r="F39" s="47" t="e">
        <f t="shared" si="11"/>
        <v>#DIV/0!</v>
      </c>
      <c r="G39" s="47" t="e">
        <f t="shared" si="11"/>
        <v>#DIV/0!</v>
      </c>
      <c r="H39" s="47" t="e">
        <f t="shared" si="11"/>
        <v>#DIV/0!</v>
      </c>
      <c r="I39" s="47" t="e">
        <f t="shared" si="11"/>
        <v>#DIV/0!</v>
      </c>
      <c r="J39" s="47" t="e">
        <f t="shared" si="11"/>
        <v>#DIV/0!</v>
      </c>
      <c r="K39" s="47" t="e">
        <f t="shared" si="11"/>
        <v>#DIV/0!</v>
      </c>
      <c r="L39" s="48" t="e">
        <f t="shared" si="11"/>
        <v>#DIV/0!</v>
      </c>
      <c r="M39" s="48" t="e">
        <f t="shared" si="11"/>
        <v>#DIV/0!</v>
      </c>
      <c r="N39" s="48" t="e">
        <f t="shared" si="11"/>
        <v>#DIV/0!</v>
      </c>
      <c r="O39" s="48" t="e">
        <f t="shared" si="11"/>
        <v>#DIV/0!</v>
      </c>
    </row>
    <row r="40" spans="1:15" ht="73.5" x14ac:dyDescent="0.2">
      <c r="A40" s="19" t="s">
        <v>150</v>
      </c>
      <c r="B40" s="22" t="s">
        <v>151</v>
      </c>
      <c r="C40" s="6">
        <v>44</v>
      </c>
      <c r="D40" s="57" t="s">
        <v>325</v>
      </c>
      <c r="E40" s="57" t="s">
        <v>325</v>
      </c>
      <c r="F40" s="57" t="s">
        <v>325</v>
      </c>
      <c r="G40" s="57" t="s">
        <v>325</v>
      </c>
      <c r="H40" s="57" t="s">
        <v>325</v>
      </c>
      <c r="I40" s="57" t="s">
        <v>325</v>
      </c>
      <c r="J40" s="57" t="s">
        <v>325</v>
      </c>
      <c r="K40" s="57" t="s">
        <v>325</v>
      </c>
      <c r="L40" s="57" t="s">
        <v>270</v>
      </c>
      <c r="M40" s="57" t="s">
        <v>270</v>
      </c>
      <c r="N40" s="57" t="s">
        <v>270</v>
      </c>
      <c r="O40" s="57" t="s">
        <v>270</v>
      </c>
    </row>
    <row r="41" spans="1:15" ht="52.5" x14ac:dyDescent="0.2">
      <c r="A41" s="19" t="s">
        <v>108</v>
      </c>
      <c r="B41" s="22" t="s">
        <v>152</v>
      </c>
      <c r="C41" s="6">
        <v>45</v>
      </c>
      <c r="D41" s="47" t="e">
        <f t="shared" ref="D41:O41" si="12">(D42/D43)*100</f>
        <v>#DIV/0!</v>
      </c>
      <c r="E41" s="47" t="e">
        <f t="shared" si="12"/>
        <v>#DIV/0!</v>
      </c>
      <c r="F41" s="47" t="e">
        <f t="shared" si="12"/>
        <v>#DIV/0!</v>
      </c>
      <c r="G41" s="47" t="e">
        <f t="shared" si="12"/>
        <v>#DIV/0!</v>
      </c>
      <c r="H41" s="47" t="e">
        <f t="shared" si="12"/>
        <v>#DIV/0!</v>
      </c>
      <c r="I41" s="47" t="e">
        <f t="shared" si="12"/>
        <v>#DIV/0!</v>
      </c>
      <c r="J41" s="47" t="e">
        <f t="shared" si="12"/>
        <v>#DIV/0!</v>
      </c>
      <c r="K41" s="47" t="e">
        <f t="shared" si="12"/>
        <v>#DIV/0!</v>
      </c>
      <c r="L41" s="48" t="e">
        <f t="shared" si="12"/>
        <v>#DIV/0!</v>
      </c>
      <c r="M41" s="48" t="e">
        <f t="shared" si="12"/>
        <v>#DIV/0!</v>
      </c>
      <c r="N41" s="48" t="e">
        <f t="shared" si="12"/>
        <v>#DIV/0!</v>
      </c>
      <c r="O41" s="48" t="e">
        <f t="shared" si="12"/>
        <v>#DIV/0!</v>
      </c>
    </row>
    <row r="42" spans="1:15" ht="31.5" x14ac:dyDescent="0.2">
      <c r="A42" s="31" t="s">
        <v>153</v>
      </c>
      <c r="B42" s="32" t="s">
        <v>154</v>
      </c>
      <c r="C42" s="33">
        <v>46</v>
      </c>
      <c r="D42" s="59" t="s">
        <v>325</v>
      </c>
      <c r="E42" s="59" t="s">
        <v>325</v>
      </c>
      <c r="F42" s="59" t="s">
        <v>325</v>
      </c>
      <c r="G42" s="59" t="s">
        <v>325</v>
      </c>
      <c r="H42" s="59" t="s">
        <v>325</v>
      </c>
      <c r="I42" s="59" t="s">
        <v>325</v>
      </c>
      <c r="J42" s="59" t="s">
        <v>325</v>
      </c>
      <c r="K42" s="59" t="s">
        <v>325</v>
      </c>
      <c r="L42" s="59" t="s">
        <v>270</v>
      </c>
      <c r="M42" s="59" t="s">
        <v>270</v>
      </c>
      <c r="N42" s="59" t="s">
        <v>270</v>
      </c>
      <c r="O42" s="59" t="s">
        <v>270</v>
      </c>
    </row>
    <row r="43" spans="1:15" s="11" customFormat="1" ht="31.5" x14ac:dyDescent="0.2">
      <c r="A43" s="19" t="s">
        <v>155</v>
      </c>
      <c r="B43" s="22" t="s">
        <v>156</v>
      </c>
      <c r="C43" s="6">
        <v>47</v>
      </c>
      <c r="D43" s="57" t="s">
        <v>325</v>
      </c>
      <c r="E43" s="57" t="s">
        <v>325</v>
      </c>
      <c r="F43" s="57" t="s">
        <v>325</v>
      </c>
      <c r="G43" s="57" t="s">
        <v>325</v>
      </c>
      <c r="H43" s="57" t="s">
        <v>325</v>
      </c>
      <c r="I43" s="57" t="s">
        <v>325</v>
      </c>
      <c r="J43" s="57" t="s">
        <v>325</v>
      </c>
      <c r="K43" s="57" t="s">
        <v>325</v>
      </c>
      <c r="L43" s="57" t="s">
        <v>270</v>
      </c>
      <c r="M43" s="57" t="s">
        <v>270</v>
      </c>
      <c r="N43" s="57" t="s">
        <v>270</v>
      </c>
      <c r="O43" s="57" t="s">
        <v>270</v>
      </c>
    </row>
    <row r="44" spans="1:15" s="11" customFormat="1" ht="66.75" customHeight="1" x14ac:dyDescent="0.2">
      <c r="A44" s="19" t="s">
        <v>111</v>
      </c>
      <c r="B44" s="22" t="s">
        <v>157</v>
      </c>
      <c r="C44" s="6">
        <v>48</v>
      </c>
      <c r="D44" s="47" t="e">
        <f t="shared" ref="D44:O44" si="13">(D45/D46)*100</f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  <c r="K44" s="47" t="e">
        <f t="shared" si="13"/>
        <v>#DIV/0!</v>
      </c>
      <c r="L44" s="48" t="e">
        <f t="shared" si="13"/>
        <v>#DIV/0!</v>
      </c>
      <c r="M44" s="48" t="e">
        <f t="shared" si="13"/>
        <v>#DIV/0!</v>
      </c>
      <c r="N44" s="48" t="e">
        <f t="shared" si="13"/>
        <v>#DIV/0!</v>
      </c>
      <c r="O44" s="48" t="e">
        <f t="shared" si="13"/>
        <v>#DIV/0!</v>
      </c>
    </row>
    <row r="45" spans="1:15" s="11" customFormat="1" ht="54" customHeight="1" x14ac:dyDescent="0.2">
      <c r="A45" s="19" t="s">
        <v>158</v>
      </c>
      <c r="B45" s="22" t="s">
        <v>159</v>
      </c>
      <c r="C45" s="6">
        <v>49</v>
      </c>
      <c r="D45" s="57" t="s">
        <v>325</v>
      </c>
      <c r="E45" s="57" t="s">
        <v>325</v>
      </c>
      <c r="F45" s="57" t="s">
        <v>325</v>
      </c>
      <c r="G45" s="57" t="s">
        <v>325</v>
      </c>
      <c r="H45" s="57" t="s">
        <v>325</v>
      </c>
      <c r="I45" s="57" t="s">
        <v>325</v>
      </c>
      <c r="J45" s="57" t="s">
        <v>325</v>
      </c>
      <c r="K45" s="57" t="s">
        <v>325</v>
      </c>
      <c r="L45" s="57" t="s">
        <v>270</v>
      </c>
      <c r="M45" s="57" t="s">
        <v>270</v>
      </c>
      <c r="N45" s="57" t="s">
        <v>270</v>
      </c>
      <c r="O45" s="57" t="s">
        <v>270</v>
      </c>
    </row>
    <row r="46" spans="1:15" s="11" customFormat="1" ht="16.149999999999999" customHeight="1" x14ac:dyDescent="0.2">
      <c r="A46" s="19" t="s">
        <v>160</v>
      </c>
      <c r="B46" s="22" t="s">
        <v>161</v>
      </c>
      <c r="C46" s="6">
        <v>50</v>
      </c>
      <c r="D46" s="57" t="s">
        <v>325</v>
      </c>
      <c r="E46" s="57" t="s">
        <v>325</v>
      </c>
      <c r="F46" s="57" t="s">
        <v>325</v>
      </c>
      <c r="G46" s="57" t="s">
        <v>325</v>
      </c>
      <c r="H46" s="57" t="s">
        <v>325</v>
      </c>
      <c r="I46" s="57" t="s">
        <v>325</v>
      </c>
      <c r="J46" s="57" t="s">
        <v>325</v>
      </c>
      <c r="K46" s="57" t="s">
        <v>325</v>
      </c>
      <c r="L46" s="57" t="s">
        <v>270</v>
      </c>
      <c r="M46" s="57" t="s">
        <v>270</v>
      </c>
      <c r="N46" s="57" t="s">
        <v>270</v>
      </c>
      <c r="O46" s="57" t="s">
        <v>270</v>
      </c>
    </row>
    <row r="47" spans="1:15" x14ac:dyDescent="0.2">
      <c r="A47" s="29"/>
      <c r="B47" s="30"/>
      <c r="C47" s="1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x14ac:dyDescent="0.2">
      <c r="A48" s="3"/>
      <c r="B48" s="30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">
      <c r="A49" s="28" t="s">
        <v>162</v>
      </c>
      <c r="B49" s="3"/>
      <c r="C49" s="4"/>
      <c r="D49" s="64" t="s">
        <v>254</v>
      </c>
      <c r="E49" s="65"/>
      <c r="F49" s="65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">
      <c r="A50" s="3"/>
      <c r="B50" s="28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">
      <c r="A51" s="28" t="s">
        <v>163</v>
      </c>
      <c r="B51" s="3"/>
      <c r="C51" s="4"/>
      <c r="D51" s="64" t="s">
        <v>255</v>
      </c>
      <c r="E51" s="65"/>
      <c r="F51" s="65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">
      <c r="B52" s="4"/>
    </row>
  </sheetData>
  <sheetProtection password="C86F" sheet="1" scenarios="1" formatRows="0" insertRows="0" deleteRows="0" selectLockedCells="1" sort="0" autoFilter="0"/>
  <mergeCells count="11">
    <mergeCell ref="N5:O5"/>
    <mergeCell ref="A2:O2"/>
    <mergeCell ref="A3:O3"/>
    <mergeCell ref="H5:I5"/>
    <mergeCell ref="J5:K5"/>
    <mergeCell ref="L5:M5"/>
    <mergeCell ref="D49:F49"/>
    <mergeCell ref="D51:F51"/>
    <mergeCell ref="B5:B6"/>
    <mergeCell ref="A5:A6"/>
    <mergeCell ref="F5:G5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E9:J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0" workbookViewId="0">
      <selection activeCell="F22" sqref="F22"/>
    </sheetView>
  </sheetViews>
  <sheetFormatPr defaultRowHeight="12.75" x14ac:dyDescent="0.2"/>
  <cols>
    <col min="1" max="1" width="4.85546875" style="2" customWidth="1"/>
    <col min="2" max="2" width="44.28515625" style="2" customWidth="1"/>
    <col min="3" max="3" width="9.85546875" style="2" hidden="1" customWidth="1"/>
    <col min="4" max="4" width="15.28515625" style="2" customWidth="1"/>
    <col min="5" max="5" width="17.7109375" style="2" customWidth="1"/>
    <col min="6" max="6" width="60.140625" style="2" customWidth="1"/>
    <col min="7" max="16384" width="9.140625" style="2"/>
  </cols>
  <sheetData>
    <row r="1" spans="1:7" s="11" customFormat="1" x14ac:dyDescent="0.2">
      <c r="A1" s="7"/>
      <c r="B1" s="7"/>
      <c r="C1" s="9" t="s">
        <v>56</v>
      </c>
      <c r="D1" s="10"/>
      <c r="E1" s="10"/>
      <c r="F1" s="10"/>
    </row>
    <row r="2" spans="1:7" ht="35.25" customHeight="1" x14ac:dyDescent="0.2">
      <c r="A2" s="74" t="s">
        <v>164</v>
      </c>
      <c r="B2" s="74"/>
      <c r="C2" s="74"/>
      <c r="D2" s="74"/>
      <c r="E2" s="74"/>
      <c r="F2" s="74"/>
      <c r="G2" s="11"/>
    </row>
    <row r="3" spans="1:7" ht="16.5" customHeight="1" x14ac:dyDescent="0.2">
      <c r="A3" s="75"/>
      <c r="B3" s="75"/>
      <c r="C3" s="75"/>
      <c r="D3" s="75"/>
      <c r="E3" s="75"/>
      <c r="F3" s="75"/>
      <c r="G3" s="11"/>
    </row>
    <row r="4" spans="1:7" ht="16.5" customHeight="1" x14ac:dyDescent="0.2">
      <c r="A4" s="42"/>
      <c r="B4" s="42"/>
      <c r="C4" s="42"/>
      <c r="D4" s="42"/>
      <c r="E4" s="42"/>
      <c r="F4" s="42"/>
      <c r="G4" s="11"/>
    </row>
    <row r="5" spans="1:7" x14ac:dyDescent="0.2">
      <c r="A5" s="76" t="s">
        <v>165</v>
      </c>
      <c r="B5" s="76" t="s">
        <v>166</v>
      </c>
      <c r="C5" s="8"/>
      <c r="D5" s="76" t="s">
        <v>167</v>
      </c>
      <c r="E5" s="78" t="s">
        <v>168</v>
      </c>
      <c r="F5" s="79"/>
      <c r="G5" s="11"/>
    </row>
    <row r="6" spans="1:7" ht="21" x14ac:dyDescent="0.2">
      <c r="A6" s="77"/>
      <c r="B6" s="77"/>
      <c r="C6" s="43"/>
      <c r="D6" s="77"/>
      <c r="E6" s="44" t="s">
        <v>169</v>
      </c>
      <c r="F6" s="45" t="s">
        <v>170</v>
      </c>
    </row>
    <row r="7" spans="1:7" hidden="1" x14ac:dyDescent="0.2">
      <c r="A7" s="8" t="s">
        <v>69</v>
      </c>
      <c r="B7" s="8"/>
      <c r="C7" s="8"/>
      <c r="D7" s="6">
        <v>0</v>
      </c>
      <c r="E7" s="6">
        <v>1</v>
      </c>
      <c r="F7" s="6" t="s">
        <v>71</v>
      </c>
    </row>
    <row r="8" spans="1:7" ht="52.5" x14ac:dyDescent="0.2">
      <c r="A8" s="5" t="s">
        <v>70</v>
      </c>
      <c r="B8" s="36" t="s">
        <v>171</v>
      </c>
      <c r="C8" s="6" t="s">
        <v>70</v>
      </c>
      <c r="D8" s="53" t="s">
        <v>363</v>
      </c>
      <c r="E8" s="54" t="s">
        <v>91</v>
      </c>
      <c r="F8" s="53"/>
    </row>
    <row r="9" spans="1:7" ht="42" x14ac:dyDescent="0.2">
      <c r="A9" s="5" t="s">
        <v>71</v>
      </c>
      <c r="B9" s="36" t="s">
        <v>172</v>
      </c>
      <c r="C9" s="6" t="s">
        <v>71</v>
      </c>
      <c r="D9" s="53" t="s">
        <v>363</v>
      </c>
      <c r="E9" s="54" t="s">
        <v>72</v>
      </c>
      <c r="F9" s="53"/>
    </row>
    <row r="10" spans="1:7" ht="63" x14ac:dyDescent="0.2">
      <c r="A10" s="5" t="s">
        <v>72</v>
      </c>
      <c r="B10" s="37" t="s">
        <v>173</v>
      </c>
      <c r="C10" s="6" t="s">
        <v>72</v>
      </c>
      <c r="D10" s="55" t="s">
        <v>364</v>
      </c>
      <c r="E10" s="54" t="s">
        <v>96</v>
      </c>
      <c r="F10" s="53"/>
    </row>
    <row r="11" spans="1:7" ht="82.15" customHeight="1" x14ac:dyDescent="0.2">
      <c r="A11" s="5" t="s">
        <v>73</v>
      </c>
      <c r="B11" s="37" t="s">
        <v>174</v>
      </c>
      <c r="C11" s="6" t="s">
        <v>73</v>
      </c>
      <c r="D11" s="53" t="s">
        <v>363</v>
      </c>
      <c r="E11" s="54" t="s">
        <v>70</v>
      </c>
      <c r="F11" s="53"/>
    </row>
    <row r="12" spans="1:7" ht="81" customHeight="1" x14ac:dyDescent="0.2">
      <c r="A12" s="5" t="s">
        <v>74</v>
      </c>
      <c r="B12" s="37" t="s">
        <v>175</v>
      </c>
      <c r="C12" s="6" t="s">
        <v>74</v>
      </c>
      <c r="D12" s="53" t="s">
        <v>363</v>
      </c>
      <c r="E12" s="54" t="s">
        <v>93</v>
      </c>
      <c r="F12" s="53" t="s">
        <v>44</v>
      </c>
    </row>
    <row r="13" spans="1:7" ht="105" x14ac:dyDescent="0.2">
      <c r="A13" s="5" t="s">
        <v>85</v>
      </c>
      <c r="B13" s="37" t="s">
        <v>176</v>
      </c>
      <c r="C13" s="6" t="s">
        <v>85</v>
      </c>
      <c r="D13" s="53" t="s">
        <v>46</v>
      </c>
      <c r="E13" s="54" t="s">
        <v>85</v>
      </c>
      <c r="F13" s="53"/>
    </row>
    <row r="14" spans="1:7" ht="105" x14ac:dyDescent="0.2">
      <c r="A14" s="5" t="s">
        <v>88</v>
      </c>
      <c r="B14" s="37" t="s">
        <v>177</v>
      </c>
      <c r="C14" s="6" t="s">
        <v>88</v>
      </c>
      <c r="D14" s="53" t="s">
        <v>46</v>
      </c>
      <c r="E14" s="54" t="s">
        <v>325</v>
      </c>
      <c r="F14" s="53"/>
    </row>
    <row r="15" spans="1:7" ht="42" x14ac:dyDescent="0.2">
      <c r="A15" s="5" t="s">
        <v>91</v>
      </c>
      <c r="B15" s="36" t="s">
        <v>178</v>
      </c>
      <c r="C15" s="6" t="s">
        <v>91</v>
      </c>
      <c r="D15" s="53" t="s">
        <v>47</v>
      </c>
      <c r="E15" s="54" t="s">
        <v>72</v>
      </c>
      <c r="F15" s="53"/>
    </row>
    <row r="16" spans="1:7" ht="73.5" x14ac:dyDescent="0.2">
      <c r="A16" s="5" t="s">
        <v>93</v>
      </c>
      <c r="B16" s="37" t="s">
        <v>179</v>
      </c>
      <c r="C16" s="6" t="s">
        <v>93</v>
      </c>
      <c r="D16" s="53" t="s">
        <v>48</v>
      </c>
      <c r="E16" s="54" t="s">
        <v>72</v>
      </c>
      <c r="F16" s="53"/>
    </row>
    <row r="17" spans="1:6" ht="178.5" x14ac:dyDescent="0.2">
      <c r="A17" s="5" t="s">
        <v>96</v>
      </c>
      <c r="B17" s="37" t="s">
        <v>180</v>
      </c>
      <c r="C17" s="6" t="s">
        <v>96</v>
      </c>
      <c r="D17" s="53" t="s">
        <v>363</v>
      </c>
      <c r="E17" s="54" t="s">
        <v>72</v>
      </c>
      <c r="F17" s="53"/>
    </row>
    <row r="18" spans="1:6" ht="94.5" x14ac:dyDescent="0.2">
      <c r="A18" s="5" t="s">
        <v>98</v>
      </c>
      <c r="B18" s="36" t="s">
        <v>181</v>
      </c>
      <c r="C18" s="6" t="s">
        <v>98</v>
      </c>
      <c r="D18" s="53" t="s">
        <v>363</v>
      </c>
      <c r="E18" s="54" t="s">
        <v>325</v>
      </c>
      <c r="F18" s="53"/>
    </row>
    <row r="19" spans="1:6" ht="63" x14ac:dyDescent="0.2">
      <c r="A19" s="5" t="s">
        <v>100</v>
      </c>
      <c r="B19" s="37" t="s">
        <v>182</v>
      </c>
      <c r="C19" s="6" t="s">
        <v>100</v>
      </c>
      <c r="D19" s="53" t="s">
        <v>363</v>
      </c>
      <c r="E19" s="54" t="s">
        <v>70</v>
      </c>
      <c r="F19" s="53" t="s">
        <v>365</v>
      </c>
    </row>
    <row r="20" spans="1:6" ht="73.5" x14ac:dyDescent="0.2">
      <c r="A20" s="5" t="s">
        <v>103</v>
      </c>
      <c r="B20" s="36" t="s">
        <v>183</v>
      </c>
      <c r="C20" s="6" t="s">
        <v>103</v>
      </c>
      <c r="D20" s="53" t="s">
        <v>363</v>
      </c>
      <c r="E20" s="54" t="s">
        <v>72</v>
      </c>
      <c r="F20" s="53"/>
    </row>
    <row r="21" spans="1:6" ht="84" x14ac:dyDescent="0.2">
      <c r="A21" s="5" t="s">
        <v>106</v>
      </c>
      <c r="B21" s="36" t="s">
        <v>184</v>
      </c>
      <c r="C21" s="6" t="s">
        <v>106</v>
      </c>
      <c r="D21" s="53" t="s">
        <v>363</v>
      </c>
      <c r="E21" s="54" t="s">
        <v>72</v>
      </c>
      <c r="F21" s="53"/>
    </row>
    <row r="22" spans="1:6" ht="73.5" x14ac:dyDescent="0.2">
      <c r="A22" s="5" t="s">
        <v>108</v>
      </c>
      <c r="B22" s="36" t="s">
        <v>185</v>
      </c>
      <c r="C22" s="6" t="s">
        <v>108</v>
      </c>
      <c r="D22" s="53" t="s">
        <v>363</v>
      </c>
      <c r="E22" s="54" t="s">
        <v>72</v>
      </c>
      <c r="F22" s="53" t="s">
        <v>367</v>
      </c>
    </row>
    <row r="23" spans="1:6" ht="42" x14ac:dyDescent="0.2">
      <c r="A23" s="5" t="s">
        <v>111</v>
      </c>
      <c r="B23" s="36" t="s">
        <v>186</v>
      </c>
      <c r="C23" s="6" t="s">
        <v>111</v>
      </c>
      <c r="D23" s="53" t="s">
        <v>363</v>
      </c>
      <c r="E23" s="54" t="s">
        <v>72</v>
      </c>
      <c r="F23" s="53" t="s">
        <v>366</v>
      </c>
    </row>
    <row r="24" spans="1:6" ht="52.5" x14ac:dyDescent="0.2">
      <c r="A24" s="5" t="s">
        <v>187</v>
      </c>
      <c r="B24" s="37" t="s">
        <v>188</v>
      </c>
      <c r="C24" s="6" t="s">
        <v>187</v>
      </c>
      <c r="D24" s="53" t="s">
        <v>49</v>
      </c>
      <c r="E24" s="54" t="s">
        <v>71</v>
      </c>
      <c r="F24" s="53"/>
    </row>
    <row r="25" spans="1:6" ht="105" x14ac:dyDescent="0.2">
      <c r="A25" s="5" t="s">
        <v>189</v>
      </c>
      <c r="B25" s="36" t="s">
        <v>190</v>
      </c>
      <c r="C25" s="6" t="s">
        <v>189</v>
      </c>
      <c r="D25" s="53" t="s">
        <v>50</v>
      </c>
      <c r="E25" s="54" t="s">
        <v>93</v>
      </c>
      <c r="F25" s="53"/>
    </row>
    <row r="26" spans="1:6" ht="71.45" customHeight="1" x14ac:dyDescent="0.2">
      <c r="A26" s="5" t="s">
        <v>191</v>
      </c>
      <c r="B26" s="36" t="s">
        <v>192</v>
      </c>
      <c r="C26" s="6" t="s">
        <v>191</v>
      </c>
      <c r="D26" s="53" t="s">
        <v>363</v>
      </c>
      <c r="E26" s="54" t="s">
        <v>100</v>
      </c>
      <c r="F26" s="53"/>
    </row>
    <row r="27" spans="1:6" ht="42" x14ac:dyDescent="0.2">
      <c r="A27" s="5" t="s">
        <v>113</v>
      </c>
      <c r="B27" s="36" t="s">
        <v>193</v>
      </c>
      <c r="C27" s="6" t="s">
        <v>113</v>
      </c>
      <c r="D27" s="53" t="s">
        <v>0</v>
      </c>
      <c r="E27" s="54" t="s">
        <v>70</v>
      </c>
      <c r="F27" s="53" t="s">
        <v>45</v>
      </c>
    </row>
    <row r="28" spans="1:6" ht="52.5" x14ac:dyDescent="0.2">
      <c r="A28" s="5" t="s">
        <v>116</v>
      </c>
      <c r="B28" s="36" t="s">
        <v>194</v>
      </c>
      <c r="C28" s="6" t="s">
        <v>116</v>
      </c>
      <c r="D28" s="53" t="s">
        <v>363</v>
      </c>
      <c r="E28" s="54" t="s">
        <v>71</v>
      </c>
      <c r="F28" s="53"/>
    </row>
    <row r="29" spans="1:6" ht="42" x14ac:dyDescent="0.2">
      <c r="A29" s="5" t="s">
        <v>119</v>
      </c>
      <c r="B29" s="36" t="s">
        <v>195</v>
      </c>
      <c r="C29" s="6" t="s">
        <v>119</v>
      </c>
      <c r="D29" s="53" t="s">
        <v>1</v>
      </c>
      <c r="E29" s="54" t="s">
        <v>85</v>
      </c>
      <c r="F29" s="53"/>
    </row>
    <row r="30" spans="1:6" ht="31.5" x14ac:dyDescent="0.2">
      <c r="A30" s="5" t="s">
        <v>122</v>
      </c>
      <c r="B30" s="36" t="s">
        <v>196</v>
      </c>
      <c r="C30" s="6" t="s">
        <v>122</v>
      </c>
      <c r="D30" s="53" t="s">
        <v>2</v>
      </c>
      <c r="E30" s="54" t="s">
        <v>70</v>
      </c>
      <c r="F30" s="53"/>
    </row>
    <row r="31" spans="1:6" ht="73.5" x14ac:dyDescent="0.2">
      <c r="A31" s="5" t="s">
        <v>125</v>
      </c>
      <c r="B31" s="36" t="s">
        <v>197</v>
      </c>
      <c r="C31" s="6" t="s">
        <v>125</v>
      </c>
      <c r="D31" s="53" t="s">
        <v>3</v>
      </c>
      <c r="E31" s="54" t="s">
        <v>73</v>
      </c>
      <c r="F31" s="53"/>
    </row>
    <row r="32" spans="1:6" ht="42" x14ac:dyDescent="0.2">
      <c r="A32" s="5" t="s">
        <v>127</v>
      </c>
      <c r="B32" s="36" t="s">
        <v>198</v>
      </c>
      <c r="C32" s="6" t="s">
        <v>127</v>
      </c>
      <c r="D32" s="53" t="s">
        <v>4</v>
      </c>
      <c r="E32" s="54" t="s">
        <v>73</v>
      </c>
      <c r="F32" s="53"/>
    </row>
    <row r="33" spans="1:6" ht="73.5" x14ac:dyDescent="0.2">
      <c r="A33" s="5" t="s">
        <v>130</v>
      </c>
      <c r="B33" s="36" t="s">
        <v>199</v>
      </c>
      <c r="C33" s="6" t="s">
        <v>130</v>
      </c>
      <c r="D33" s="53" t="s">
        <v>363</v>
      </c>
      <c r="E33" s="54" t="s">
        <v>96</v>
      </c>
      <c r="F33" s="53"/>
    </row>
    <row r="34" spans="1:6" ht="63.6" customHeight="1" x14ac:dyDescent="0.2">
      <c r="A34" s="5" t="s">
        <v>132</v>
      </c>
      <c r="B34" s="36" t="s">
        <v>200</v>
      </c>
      <c r="C34" s="6" t="s">
        <v>132</v>
      </c>
      <c r="D34" s="53" t="s">
        <v>363</v>
      </c>
      <c r="E34" s="54" t="s">
        <v>88</v>
      </c>
      <c r="F34" s="53"/>
    </row>
    <row r="35" spans="1:6" ht="31.5" x14ac:dyDescent="0.2">
      <c r="A35" s="5" t="s">
        <v>201</v>
      </c>
      <c r="B35" s="36" t="s">
        <v>202</v>
      </c>
      <c r="C35" s="6" t="s">
        <v>201</v>
      </c>
      <c r="D35" s="53" t="s">
        <v>363</v>
      </c>
      <c r="E35" s="54" t="s">
        <v>85</v>
      </c>
      <c r="F35" s="53"/>
    </row>
    <row r="36" spans="1:6" ht="21" x14ac:dyDescent="0.2">
      <c r="A36" s="5" t="s">
        <v>135</v>
      </c>
      <c r="B36" s="36" t="s">
        <v>203</v>
      </c>
      <c r="C36" s="6" t="s">
        <v>135</v>
      </c>
      <c r="D36" s="53" t="s">
        <v>363</v>
      </c>
      <c r="E36" s="54" t="s">
        <v>70</v>
      </c>
      <c r="F36" s="53"/>
    </row>
    <row r="37" spans="1:6" ht="31.5" x14ac:dyDescent="0.2">
      <c r="A37" s="5" t="s">
        <v>138</v>
      </c>
      <c r="B37" s="36" t="s">
        <v>204</v>
      </c>
      <c r="C37" s="6" t="s">
        <v>138</v>
      </c>
      <c r="D37" s="53" t="s">
        <v>5</v>
      </c>
      <c r="E37" s="54" t="s">
        <v>73</v>
      </c>
      <c r="F37" s="53"/>
    </row>
    <row r="38" spans="1:6" ht="21" x14ac:dyDescent="0.2">
      <c r="A38" s="5" t="s">
        <v>140</v>
      </c>
      <c r="B38" s="36" t="s">
        <v>205</v>
      </c>
      <c r="C38" s="6" t="s">
        <v>140</v>
      </c>
      <c r="D38" s="53" t="s">
        <v>6</v>
      </c>
      <c r="E38" s="54" t="s">
        <v>73</v>
      </c>
      <c r="F38" s="53"/>
    </row>
    <row r="39" spans="1:6" ht="63" x14ac:dyDescent="0.2">
      <c r="A39" s="5" t="s">
        <v>143</v>
      </c>
      <c r="B39" s="36" t="s">
        <v>206</v>
      </c>
      <c r="C39" s="6" t="s">
        <v>143</v>
      </c>
      <c r="D39" s="53" t="s">
        <v>363</v>
      </c>
      <c r="E39" s="54" t="s">
        <v>72</v>
      </c>
      <c r="F39" s="53"/>
    </row>
    <row r="40" spans="1:6" ht="42.6" customHeight="1" x14ac:dyDescent="0.2">
      <c r="A40" s="5" t="s">
        <v>207</v>
      </c>
      <c r="B40" s="36" t="s">
        <v>208</v>
      </c>
      <c r="C40" s="6" t="s">
        <v>207</v>
      </c>
      <c r="D40" s="53" t="s">
        <v>363</v>
      </c>
      <c r="E40" s="54" t="s">
        <v>72</v>
      </c>
      <c r="F40" s="53"/>
    </row>
    <row r="41" spans="1:6" ht="31.5" x14ac:dyDescent="0.2">
      <c r="A41" s="5" t="s">
        <v>209</v>
      </c>
      <c r="B41" s="36" t="s">
        <v>210</v>
      </c>
      <c r="C41" s="6" t="s">
        <v>209</v>
      </c>
      <c r="D41" s="53" t="s">
        <v>363</v>
      </c>
      <c r="E41" s="54" t="s">
        <v>70</v>
      </c>
      <c r="F41" s="53"/>
    </row>
    <row r="42" spans="1:6" x14ac:dyDescent="0.2">
      <c r="A42" s="10"/>
      <c r="B42" s="46"/>
      <c r="C42" s="17"/>
      <c r="D42" s="10"/>
      <c r="E42" s="10"/>
      <c r="F42" s="10"/>
    </row>
    <row r="43" spans="1:6" x14ac:dyDescent="0.2">
      <c r="A43" s="10"/>
      <c r="B43" s="46"/>
      <c r="C43" s="17"/>
      <c r="D43" s="10"/>
      <c r="E43" s="10"/>
      <c r="F43" s="10"/>
    </row>
    <row r="44" spans="1:6" x14ac:dyDescent="0.2">
      <c r="A44" s="3"/>
      <c r="B44" s="3"/>
      <c r="C44" s="4"/>
      <c r="D44" s="3"/>
      <c r="E44" s="3"/>
      <c r="F44" s="3"/>
    </row>
    <row r="45" spans="1:6" x14ac:dyDescent="0.2">
      <c r="A45" s="73" t="s">
        <v>162</v>
      </c>
      <c r="B45" s="73"/>
      <c r="C45" s="4"/>
      <c r="D45" s="64" t="s">
        <v>254</v>
      </c>
      <c r="E45" s="65"/>
      <c r="F45" s="65"/>
    </row>
    <row r="46" spans="1:6" x14ac:dyDescent="0.2">
      <c r="A46" s="3"/>
      <c r="B46" s="3"/>
      <c r="C46" s="4"/>
      <c r="D46" s="3"/>
      <c r="E46" s="3"/>
      <c r="F46" s="3"/>
    </row>
    <row r="47" spans="1:6" x14ac:dyDescent="0.2">
      <c r="A47" s="73" t="s">
        <v>163</v>
      </c>
      <c r="B47" s="73"/>
      <c r="C47" s="4"/>
      <c r="D47" s="64" t="s">
        <v>256</v>
      </c>
      <c r="E47" s="65"/>
      <c r="F47" s="65"/>
    </row>
  </sheetData>
  <sheetProtection password="C86F" sheet="1" scenarios="1"/>
  <mergeCells count="10">
    <mergeCell ref="A45:B45"/>
    <mergeCell ref="D45:F45"/>
    <mergeCell ref="A47:B47"/>
    <mergeCell ref="D47:F47"/>
    <mergeCell ref="A2:F2"/>
    <mergeCell ref="A3:F3"/>
    <mergeCell ref="A5:A6"/>
    <mergeCell ref="B5:B6"/>
    <mergeCell ref="D5:D6"/>
    <mergeCell ref="E5:F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4" zoomScale="85" zoomScaleNormal="85" workbookViewId="0"/>
  </sheetViews>
  <sheetFormatPr defaultRowHeight="12.75" x14ac:dyDescent="0.2"/>
  <cols>
    <col min="1" max="1" width="6.5703125" style="2" customWidth="1"/>
    <col min="2" max="2" width="45.5703125" style="2" customWidth="1"/>
    <col min="3" max="3" width="9.85546875" style="2" hidden="1" customWidth="1"/>
    <col min="4" max="16384" width="9.140625" style="2"/>
  </cols>
  <sheetData>
    <row r="1" spans="1:17" x14ac:dyDescent="0.2">
      <c r="A1" s="7"/>
      <c r="B1" s="7"/>
      <c r="C1" s="9" t="s">
        <v>56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1" customFormat="1" ht="30.75" customHeight="1" x14ac:dyDescent="0.2">
      <c r="A2" s="80" t="s">
        <v>211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11" customFormat="1" ht="14.2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s="11" customFormat="1" ht="1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">
      <c r="A5" s="88" t="s">
        <v>58</v>
      </c>
      <c r="B5" s="86" t="s">
        <v>212</v>
      </c>
      <c r="C5" s="12"/>
      <c r="D5" s="5" t="s">
        <v>60</v>
      </c>
      <c r="E5" s="5" t="s">
        <v>61</v>
      </c>
      <c r="F5" s="89" t="s">
        <v>62</v>
      </c>
      <c r="G5" s="90"/>
      <c r="H5" s="82" t="s">
        <v>63</v>
      </c>
      <c r="I5" s="83"/>
      <c r="J5" s="84" t="s">
        <v>64</v>
      </c>
      <c r="K5" s="85"/>
      <c r="L5" s="84" t="s">
        <v>65</v>
      </c>
      <c r="M5" s="85"/>
      <c r="N5" s="84" t="s">
        <v>66</v>
      </c>
      <c r="O5" s="85"/>
      <c r="P5" s="66" t="s">
        <v>213</v>
      </c>
      <c r="Q5" s="66" t="s">
        <v>214</v>
      </c>
    </row>
    <row r="6" spans="1:17" x14ac:dyDescent="0.2">
      <c r="A6" s="88"/>
      <c r="B6" s="87"/>
      <c r="C6" s="9"/>
      <c r="D6" s="5" t="s">
        <v>67</v>
      </c>
      <c r="E6" s="5" t="s">
        <v>67</v>
      </c>
      <c r="F6" s="14" t="s">
        <v>68</v>
      </c>
      <c r="G6" s="5" t="s">
        <v>67</v>
      </c>
      <c r="H6" s="38" t="s">
        <v>68</v>
      </c>
      <c r="I6" s="38" t="s">
        <v>67</v>
      </c>
      <c r="J6" s="41" t="s">
        <v>68</v>
      </c>
      <c r="K6" s="41" t="s">
        <v>67</v>
      </c>
      <c r="L6" s="41" t="s">
        <v>68</v>
      </c>
      <c r="M6" s="41" t="s">
        <v>67</v>
      </c>
      <c r="N6" s="41" t="s">
        <v>68</v>
      </c>
      <c r="O6" s="41" t="s">
        <v>67</v>
      </c>
      <c r="P6" s="66"/>
      <c r="Q6" s="66"/>
    </row>
    <row r="7" spans="1:17" hidden="1" x14ac:dyDescent="0.2">
      <c r="A7" s="9" t="s">
        <v>69</v>
      </c>
      <c r="B7" s="18"/>
      <c r="C7" s="8"/>
      <c r="D7" s="17" t="s">
        <v>70</v>
      </c>
      <c r="E7" s="17" t="s">
        <v>71</v>
      </c>
      <c r="F7" s="17" t="s">
        <v>72</v>
      </c>
      <c r="G7" s="17" t="s">
        <v>73</v>
      </c>
      <c r="H7" s="17" t="s">
        <v>74</v>
      </c>
      <c r="I7" s="17" t="s">
        <v>85</v>
      </c>
      <c r="J7" s="17" t="s">
        <v>88</v>
      </c>
      <c r="K7" s="17" t="s">
        <v>91</v>
      </c>
      <c r="L7" s="17" t="s">
        <v>93</v>
      </c>
      <c r="M7" s="17" t="s">
        <v>96</v>
      </c>
      <c r="N7" s="17" t="s">
        <v>98</v>
      </c>
      <c r="O7" s="17" t="s">
        <v>100</v>
      </c>
      <c r="P7" s="17" t="s">
        <v>103</v>
      </c>
      <c r="Q7" s="17" t="s">
        <v>106</v>
      </c>
    </row>
    <row r="8" spans="1:17" ht="21" x14ac:dyDescent="0.2">
      <c r="A8" s="5" t="s">
        <v>70</v>
      </c>
      <c r="B8" s="24" t="s">
        <v>215</v>
      </c>
      <c r="C8" s="6" t="s">
        <v>70</v>
      </c>
      <c r="D8" s="48" t="s">
        <v>76</v>
      </c>
      <c r="E8" s="57" t="s">
        <v>7</v>
      </c>
      <c r="F8" s="57" t="s">
        <v>8</v>
      </c>
      <c r="G8" s="57" t="s">
        <v>9</v>
      </c>
      <c r="H8" s="57" t="s">
        <v>8</v>
      </c>
      <c r="I8" s="57" t="s">
        <v>10</v>
      </c>
      <c r="J8" s="57" t="s">
        <v>11</v>
      </c>
      <c r="K8" s="57" t="s">
        <v>12</v>
      </c>
      <c r="L8" s="57" t="s">
        <v>11</v>
      </c>
      <c r="M8" s="57" t="s">
        <v>270</v>
      </c>
      <c r="N8" s="57" t="s">
        <v>13</v>
      </c>
      <c r="O8" s="57" t="s">
        <v>270</v>
      </c>
      <c r="P8" s="48" t="s">
        <v>76</v>
      </c>
      <c r="Q8" s="48" t="s">
        <v>76</v>
      </c>
    </row>
    <row r="9" spans="1:17" ht="63" x14ac:dyDescent="0.2">
      <c r="A9" s="5" t="s">
        <v>71</v>
      </c>
      <c r="B9" s="25" t="s">
        <v>216</v>
      </c>
      <c r="C9" s="6" t="s">
        <v>71</v>
      </c>
      <c r="D9" s="56">
        <v>49</v>
      </c>
      <c r="E9" s="56">
        <v>53</v>
      </c>
      <c r="F9" s="56">
        <v>59</v>
      </c>
      <c r="G9" s="56">
        <v>59</v>
      </c>
      <c r="H9" s="56">
        <v>65</v>
      </c>
      <c r="I9" s="56">
        <v>65</v>
      </c>
      <c r="J9" s="56">
        <v>74</v>
      </c>
      <c r="K9" s="56">
        <v>74</v>
      </c>
      <c r="L9" s="56">
        <v>85</v>
      </c>
      <c r="M9" s="56">
        <v>85</v>
      </c>
      <c r="N9" s="56">
        <v>100</v>
      </c>
      <c r="O9" s="56">
        <v>100</v>
      </c>
      <c r="P9" s="48" t="s">
        <v>76</v>
      </c>
      <c r="Q9" s="48" t="s">
        <v>76</v>
      </c>
    </row>
    <row r="10" spans="1:17" ht="21" x14ac:dyDescent="0.2">
      <c r="A10" s="5" t="s">
        <v>72</v>
      </c>
      <c r="B10" s="24" t="s">
        <v>217</v>
      </c>
      <c r="C10" s="6" t="s">
        <v>72</v>
      </c>
      <c r="D10" s="48" t="s">
        <v>76</v>
      </c>
      <c r="E10" s="48">
        <f>E13*1/E11*100</f>
        <v>57.093598508390308</v>
      </c>
      <c r="F10" s="48">
        <f>F13*1/F11*100</f>
        <v>64.900000000000006</v>
      </c>
      <c r="G10" s="48">
        <f>G13*1/G11*100</f>
        <v>66.131332432306465</v>
      </c>
      <c r="H10" s="48">
        <f>H13*(1/H11)*100</f>
        <v>65.541801385681296</v>
      </c>
      <c r="I10" s="48">
        <f>I13*(1/I11)*100</f>
        <v>70.717922077922097</v>
      </c>
      <c r="J10" s="48">
        <f t="shared" ref="J10:O10" si="0">J13*1/J11*100</f>
        <v>82.399999999999991</v>
      </c>
      <c r="K10" s="48">
        <f t="shared" si="0"/>
        <v>78.28</v>
      </c>
      <c r="L10" s="48">
        <f t="shared" si="0"/>
        <v>100</v>
      </c>
      <c r="M10" s="48">
        <f t="shared" si="0"/>
        <v>100</v>
      </c>
      <c r="N10" s="48">
        <f t="shared" si="0"/>
        <v>100</v>
      </c>
      <c r="O10" s="48">
        <f t="shared" si="0"/>
        <v>100</v>
      </c>
      <c r="P10" s="48" t="s">
        <v>76</v>
      </c>
      <c r="Q10" s="48" t="s">
        <v>76</v>
      </c>
    </row>
    <row r="11" spans="1:17" ht="21" x14ac:dyDescent="0.2">
      <c r="A11" s="5" t="s">
        <v>73</v>
      </c>
      <c r="B11" s="24" t="s">
        <v>218</v>
      </c>
      <c r="C11" s="6" t="s">
        <v>73</v>
      </c>
      <c r="D11" s="48" t="s">
        <v>76</v>
      </c>
      <c r="E11" s="56">
        <v>40225</v>
      </c>
      <c r="F11" s="56">
        <v>43300</v>
      </c>
      <c r="G11" s="56">
        <v>42914</v>
      </c>
      <c r="H11" s="56">
        <v>43300</v>
      </c>
      <c r="I11" s="56">
        <v>38500</v>
      </c>
      <c r="J11" s="56">
        <v>40000</v>
      </c>
      <c r="K11" s="56">
        <v>40000</v>
      </c>
      <c r="L11" s="56">
        <v>41800</v>
      </c>
      <c r="M11" s="56">
        <v>41800</v>
      </c>
      <c r="N11" s="56">
        <v>44400</v>
      </c>
      <c r="O11" s="56">
        <v>44400</v>
      </c>
      <c r="P11" s="48" t="s">
        <v>76</v>
      </c>
      <c r="Q11" s="48" t="s">
        <v>76</v>
      </c>
    </row>
    <row r="12" spans="1:17" ht="20.25" customHeight="1" x14ac:dyDescent="0.2">
      <c r="A12" s="5" t="s">
        <v>74</v>
      </c>
      <c r="B12" s="24" t="s">
        <v>219</v>
      </c>
      <c r="C12" s="6" t="s">
        <v>74</v>
      </c>
      <c r="D12" s="48" t="s">
        <v>76</v>
      </c>
      <c r="E12" s="48" t="s">
        <v>76</v>
      </c>
      <c r="F12" s="48">
        <f>F11*1/E11*100</f>
        <v>107.64449968924798</v>
      </c>
      <c r="G12" s="48">
        <f t="shared" ref="G12:O12" si="1">G11*1/E11*100</f>
        <v>106.68489745183342</v>
      </c>
      <c r="H12" s="48">
        <f t="shared" si="1"/>
        <v>100</v>
      </c>
      <c r="I12" s="48">
        <f t="shared" si="1"/>
        <v>89.714312345621465</v>
      </c>
      <c r="J12" s="48">
        <f t="shared" si="1"/>
        <v>92.378752886836025</v>
      </c>
      <c r="K12" s="48">
        <f t="shared" si="1"/>
        <v>103.89610389610388</v>
      </c>
      <c r="L12" s="48">
        <f t="shared" si="1"/>
        <v>104.5</v>
      </c>
      <c r="M12" s="48">
        <f t="shared" si="1"/>
        <v>104.5</v>
      </c>
      <c r="N12" s="48">
        <f t="shared" si="1"/>
        <v>106.22009569377991</v>
      </c>
      <c r="O12" s="48">
        <f t="shared" si="1"/>
        <v>106.22009569377991</v>
      </c>
      <c r="P12" s="48" t="s">
        <v>76</v>
      </c>
      <c r="Q12" s="48" t="s">
        <v>76</v>
      </c>
    </row>
    <row r="13" spans="1:17" ht="21" x14ac:dyDescent="0.2">
      <c r="A13" s="5" t="s">
        <v>85</v>
      </c>
      <c r="B13" s="24" t="s">
        <v>220</v>
      </c>
      <c r="C13" s="6" t="s">
        <v>85</v>
      </c>
      <c r="D13" s="48" t="s">
        <v>76</v>
      </c>
      <c r="E13" s="57" t="s">
        <v>14</v>
      </c>
      <c r="F13" s="57" t="s">
        <v>15</v>
      </c>
      <c r="G13" s="57" t="s">
        <v>16</v>
      </c>
      <c r="H13" s="57" t="s">
        <v>16</v>
      </c>
      <c r="I13" s="57" t="s">
        <v>17</v>
      </c>
      <c r="J13" s="57" t="s">
        <v>18</v>
      </c>
      <c r="K13" s="57" t="s">
        <v>19</v>
      </c>
      <c r="L13" s="57" t="s">
        <v>20</v>
      </c>
      <c r="M13" s="57" t="s">
        <v>20</v>
      </c>
      <c r="N13" s="57" t="s">
        <v>21</v>
      </c>
      <c r="O13" s="57" t="s">
        <v>21</v>
      </c>
      <c r="P13" s="48" t="s">
        <v>76</v>
      </c>
      <c r="Q13" s="48" t="s">
        <v>76</v>
      </c>
    </row>
    <row r="14" spans="1:17" ht="19.5" customHeight="1" x14ac:dyDescent="0.2">
      <c r="A14" s="5" t="s">
        <v>88</v>
      </c>
      <c r="B14" s="24" t="s">
        <v>219</v>
      </c>
      <c r="C14" s="6" t="s">
        <v>88</v>
      </c>
      <c r="D14" s="48" t="s">
        <v>76</v>
      </c>
      <c r="E14" s="48" t="s">
        <v>76</v>
      </c>
      <c r="F14" s="48">
        <f>(F13/E13)*100</f>
        <v>122.36272038108673</v>
      </c>
      <c r="G14" s="48">
        <f>(G13/E13)*100</f>
        <v>123.57277528858002</v>
      </c>
      <c r="H14" s="48">
        <f>(H13/F13)*100</f>
        <v>100.98890814434714</v>
      </c>
      <c r="I14" s="48">
        <f>(I13/G13)*100</f>
        <v>95.936517780377457</v>
      </c>
      <c r="J14" s="48">
        <f t="shared" ref="J14:O14" si="2">(J13*1/H13)*100</f>
        <v>116.13976236451535</v>
      </c>
      <c r="K14" s="48">
        <f t="shared" si="2"/>
        <v>115.00602356536302</v>
      </c>
      <c r="L14" s="48">
        <f t="shared" si="2"/>
        <v>126.82038834951457</v>
      </c>
      <c r="M14" s="48">
        <f t="shared" si="2"/>
        <v>133.49514563106797</v>
      </c>
      <c r="N14" s="48">
        <f t="shared" si="2"/>
        <v>106.22009569377991</v>
      </c>
      <c r="O14" s="48">
        <f t="shared" si="2"/>
        <v>106.22009569377991</v>
      </c>
      <c r="P14" s="48" t="s">
        <v>76</v>
      </c>
      <c r="Q14" s="48" t="s">
        <v>76</v>
      </c>
    </row>
    <row r="15" spans="1:17" ht="31.5" x14ac:dyDescent="0.2">
      <c r="A15" s="5" t="s">
        <v>91</v>
      </c>
      <c r="B15" s="24" t="s">
        <v>221</v>
      </c>
      <c r="C15" s="6" t="s">
        <v>91</v>
      </c>
      <c r="D15" s="48" t="s">
        <v>76</v>
      </c>
      <c r="E15" s="48">
        <f t="shared" ref="E15:O15" si="3">E28/E17*100</f>
        <v>0</v>
      </c>
      <c r="F15" s="48">
        <f t="shared" si="3"/>
        <v>0</v>
      </c>
      <c r="G15" s="48">
        <f t="shared" si="3"/>
        <v>0</v>
      </c>
      <c r="H15" s="48">
        <f t="shared" si="3"/>
        <v>0</v>
      </c>
      <c r="I15" s="48">
        <f t="shared" si="3"/>
        <v>0.44943820224719105</v>
      </c>
      <c r="J15" s="48">
        <f t="shared" si="3"/>
        <v>0.37037037037037041</v>
      </c>
      <c r="K15" s="48">
        <f t="shared" si="3"/>
        <v>0.18832391713747648</v>
      </c>
      <c r="L15" s="48">
        <f t="shared" si="3"/>
        <v>0.33057851239669422</v>
      </c>
      <c r="M15" s="48" t="e">
        <f t="shared" si="3"/>
        <v>#DIV/0!</v>
      </c>
      <c r="N15" s="48">
        <f t="shared" si="3"/>
        <v>0.32840722495894908</v>
      </c>
      <c r="O15" s="48" t="e">
        <f t="shared" si="3"/>
        <v>#DIV/0!</v>
      </c>
      <c r="P15" s="48" t="s">
        <v>76</v>
      </c>
      <c r="Q15" s="48" t="s">
        <v>76</v>
      </c>
    </row>
    <row r="16" spans="1:17" ht="18.75" customHeight="1" x14ac:dyDescent="0.2">
      <c r="A16" s="5" t="s">
        <v>93</v>
      </c>
      <c r="B16" s="24" t="s">
        <v>222</v>
      </c>
      <c r="C16" s="6" t="s">
        <v>93</v>
      </c>
      <c r="D16" s="48">
        <f t="shared" ref="D16:O16" si="4">(D19*1/D18)*100</f>
        <v>29.712460063897765</v>
      </c>
      <c r="E16" s="48">
        <f t="shared" si="4"/>
        <v>29.838709677419352</v>
      </c>
      <c r="F16" s="48">
        <f t="shared" si="4"/>
        <v>29.9719887955182</v>
      </c>
      <c r="G16" s="48">
        <f t="shared" si="4"/>
        <v>27.873563218390807</v>
      </c>
      <c r="H16" s="48">
        <f t="shared" si="4"/>
        <v>31.395348837209308</v>
      </c>
      <c r="I16" s="48">
        <f t="shared" si="4"/>
        <v>31.65680473372781</v>
      </c>
      <c r="J16" s="48">
        <f t="shared" si="4"/>
        <v>30.120481927710845</v>
      </c>
      <c r="K16" s="48">
        <f t="shared" si="4"/>
        <v>48.739495798319318</v>
      </c>
      <c r="L16" s="48">
        <f t="shared" si="4"/>
        <v>30.669546436285099</v>
      </c>
      <c r="M16" s="48" t="e">
        <f t="shared" si="4"/>
        <v>#DIV/0!</v>
      </c>
      <c r="N16" s="48">
        <f t="shared" si="4"/>
        <v>30.686695278969957</v>
      </c>
      <c r="O16" s="48" t="e">
        <f t="shared" si="4"/>
        <v>#DIV/0!</v>
      </c>
      <c r="P16" s="48" t="s">
        <v>76</v>
      </c>
      <c r="Q16" s="48" t="s">
        <v>76</v>
      </c>
    </row>
    <row r="17" spans="1:17" x14ac:dyDescent="0.2">
      <c r="A17" s="5" t="s">
        <v>96</v>
      </c>
      <c r="B17" s="24" t="s">
        <v>223</v>
      </c>
      <c r="C17" s="6" t="s">
        <v>96</v>
      </c>
      <c r="D17" s="48">
        <f t="shared" ref="D17:O17" si="5">D18+D19+D20</f>
        <v>40.6</v>
      </c>
      <c r="E17" s="48">
        <f t="shared" si="5"/>
        <v>48.300000000000004</v>
      </c>
      <c r="F17" s="48">
        <f t="shared" si="5"/>
        <v>46.400000000000006</v>
      </c>
      <c r="G17" s="48">
        <f t="shared" si="5"/>
        <v>44.5</v>
      </c>
      <c r="H17" s="48">
        <f t="shared" si="5"/>
        <v>45.2</v>
      </c>
      <c r="I17" s="48">
        <f t="shared" si="5"/>
        <v>44.5</v>
      </c>
      <c r="J17" s="48">
        <f t="shared" si="5"/>
        <v>54</v>
      </c>
      <c r="K17" s="48">
        <f t="shared" si="5"/>
        <v>53.1</v>
      </c>
      <c r="L17" s="48">
        <f t="shared" si="5"/>
        <v>60.5</v>
      </c>
      <c r="M17" s="48">
        <f t="shared" si="5"/>
        <v>0</v>
      </c>
      <c r="N17" s="48">
        <f t="shared" si="5"/>
        <v>60.900000000000006</v>
      </c>
      <c r="O17" s="48">
        <f t="shared" si="5"/>
        <v>0</v>
      </c>
      <c r="P17" s="48">
        <f>G17+I17+J17</f>
        <v>143</v>
      </c>
      <c r="Q17" s="48">
        <f>G17+I17+J17+L17+O17</f>
        <v>203.5</v>
      </c>
    </row>
    <row r="18" spans="1:17" ht="26.25" customHeight="1" x14ac:dyDescent="0.2">
      <c r="A18" s="39" t="s">
        <v>133</v>
      </c>
      <c r="B18" s="24" t="s">
        <v>224</v>
      </c>
      <c r="C18" s="40">
        <v>101</v>
      </c>
      <c r="D18" s="57" t="s">
        <v>22</v>
      </c>
      <c r="E18" s="57" t="s">
        <v>23</v>
      </c>
      <c r="F18" s="57" t="s">
        <v>24</v>
      </c>
      <c r="G18" s="57" t="s">
        <v>25</v>
      </c>
      <c r="H18" s="57" t="s">
        <v>26</v>
      </c>
      <c r="I18" s="57" t="s">
        <v>27</v>
      </c>
      <c r="J18" s="57" t="s">
        <v>28</v>
      </c>
      <c r="K18" s="57" t="s">
        <v>24</v>
      </c>
      <c r="L18" s="57" t="s">
        <v>29</v>
      </c>
      <c r="M18" s="57" t="s">
        <v>270</v>
      </c>
      <c r="N18" s="57" t="s">
        <v>30</v>
      </c>
      <c r="O18" s="57" t="s">
        <v>270</v>
      </c>
      <c r="P18" s="48">
        <f>G18+I18+K18</f>
        <v>104.3</v>
      </c>
      <c r="Q18" s="48">
        <f>G18+I18+K18+M18+O18</f>
        <v>104.3</v>
      </c>
    </row>
    <row r="19" spans="1:17" ht="24.75" customHeight="1" x14ac:dyDescent="0.2">
      <c r="A19" s="39" t="s">
        <v>136</v>
      </c>
      <c r="B19" s="24" t="s">
        <v>225</v>
      </c>
      <c r="C19" s="6">
        <v>102</v>
      </c>
      <c r="D19" s="57" t="s">
        <v>31</v>
      </c>
      <c r="E19" s="57" t="s">
        <v>32</v>
      </c>
      <c r="F19" s="57" t="s">
        <v>33</v>
      </c>
      <c r="G19" s="57" t="s">
        <v>34</v>
      </c>
      <c r="H19" s="57" t="s">
        <v>35</v>
      </c>
      <c r="I19" s="57" t="s">
        <v>33</v>
      </c>
      <c r="J19" s="57" t="s">
        <v>36</v>
      </c>
      <c r="K19" s="57" t="s">
        <v>37</v>
      </c>
      <c r="L19" s="57" t="s">
        <v>38</v>
      </c>
      <c r="M19" s="57" t="s">
        <v>270</v>
      </c>
      <c r="N19" s="57" t="s">
        <v>39</v>
      </c>
      <c r="O19" s="57" t="s">
        <v>270</v>
      </c>
      <c r="P19" s="48">
        <f>G19+I19+K19</f>
        <v>37.799999999999997</v>
      </c>
      <c r="Q19" s="48">
        <f>G19+I19+K19+M19+O19</f>
        <v>37.799999999999997</v>
      </c>
    </row>
    <row r="20" spans="1:17" ht="36.75" customHeight="1" x14ac:dyDescent="0.2">
      <c r="A20" s="39" t="s">
        <v>226</v>
      </c>
      <c r="B20" s="24" t="s">
        <v>227</v>
      </c>
      <c r="C20" s="6">
        <v>103</v>
      </c>
      <c r="D20" s="57" t="s">
        <v>270</v>
      </c>
      <c r="E20" s="57" t="s">
        <v>270</v>
      </c>
      <c r="F20" s="57" t="s">
        <v>270</v>
      </c>
      <c r="G20" s="57" t="s">
        <v>270</v>
      </c>
      <c r="H20" s="57" t="s">
        <v>270</v>
      </c>
      <c r="I20" s="57" t="s">
        <v>270</v>
      </c>
      <c r="J20" s="57" t="s">
        <v>270</v>
      </c>
      <c r="K20" s="57" t="s">
        <v>270</v>
      </c>
      <c r="L20" s="57" t="s">
        <v>270</v>
      </c>
      <c r="M20" s="57" t="s">
        <v>270</v>
      </c>
      <c r="N20" s="57" t="s">
        <v>270</v>
      </c>
      <c r="O20" s="57" t="s">
        <v>270</v>
      </c>
      <c r="P20" s="48">
        <f>G20+I20+K20</f>
        <v>0</v>
      </c>
      <c r="Q20" s="48">
        <f>G20+I20+K20+M20+O20</f>
        <v>0</v>
      </c>
    </row>
    <row r="21" spans="1:17" ht="21" x14ac:dyDescent="0.2">
      <c r="A21" s="5" t="s">
        <v>98</v>
      </c>
      <c r="B21" s="24" t="s">
        <v>228</v>
      </c>
      <c r="C21" s="6" t="s">
        <v>98</v>
      </c>
      <c r="D21" s="48" t="s">
        <v>76</v>
      </c>
      <c r="E21" s="48">
        <f>(E17-0-D17)</f>
        <v>7.7000000000000028</v>
      </c>
      <c r="F21" s="48">
        <f t="shared" ref="F21:O21" si="6">(F17-0-$E$17)</f>
        <v>-1.8999999999999986</v>
      </c>
      <c r="G21" s="48">
        <f t="shared" si="6"/>
        <v>-3.8000000000000043</v>
      </c>
      <c r="H21" s="48">
        <f t="shared" si="6"/>
        <v>-3.1000000000000014</v>
      </c>
      <c r="I21" s="48">
        <f t="shared" si="6"/>
        <v>-3.8000000000000043</v>
      </c>
      <c r="J21" s="48">
        <f t="shared" si="6"/>
        <v>5.6999999999999957</v>
      </c>
      <c r="K21" s="48">
        <f t="shared" si="6"/>
        <v>4.7999999999999972</v>
      </c>
      <c r="L21" s="48">
        <f t="shared" si="6"/>
        <v>12.199999999999996</v>
      </c>
      <c r="M21" s="48">
        <f t="shared" si="6"/>
        <v>-48.300000000000004</v>
      </c>
      <c r="N21" s="48">
        <f t="shared" si="6"/>
        <v>12.600000000000001</v>
      </c>
      <c r="O21" s="48">
        <f t="shared" si="6"/>
        <v>-48.300000000000004</v>
      </c>
      <c r="P21" s="48">
        <f>G21+I21+K21</f>
        <v>-2.8000000000000114</v>
      </c>
      <c r="Q21" s="48">
        <f>G21+I21+K21+M21+O21</f>
        <v>-99.40000000000002</v>
      </c>
    </row>
    <row r="22" spans="1:17" ht="21" customHeight="1" x14ac:dyDescent="0.2">
      <c r="A22" s="5" t="s">
        <v>100</v>
      </c>
      <c r="B22" s="24" t="s">
        <v>229</v>
      </c>
      <c r="C22" s="6" t="s">
        <v>100</v>
      </c>
      <c r="D22" s="56" t="s">
        <v>230</v>
      </c>
      <c r="E22" s="56" t="s">
        <v>230</v>
      </c>
      <c r="F22" s="56" t="s">
        <v>230</v>
      </c>
      <c r="G22" s="56" t="s">
        <v>230</v>
      </c>
      <c r="H22" s="56" t="s">
        <v>230</v>
      </c>
      <c r="I22" s="56" t="s">
        <v>230</v>
      </c>
      <c r="J22" s="56" t="s">
        <v>230</v>
      </c>
      <c r="K22" s="56" t="s">
        <v>230</v>
      </c>
      <c r="L22" s="56" t="s">
        <v>230</v>
      </c>
      <c r="M22" s="56" t="s">
        <v>230</v>
      </c>
      <c r="N22" s="56" t="s">
        <v>230</v>
      </c>
      <c r="O22" s="56" t="s">
        <v>230</v>
      </c>
      <c r="P22" s="56" t="s">
        <v>230</v>
      </c>
      <c r="Q22" s="56" t="s">
        <v>230</v>
      </c>
    </row>
    <row r="23" spans="1:17" ht="31.5" x14ac:dyDescent="0.2">
      <c r="A23" s="5" t="s">
        <v>103</v>
      </c>
      <c r="B23" s="24" t="s">
        <v>231</v>
      </c>
      <c r="C23" s="6" t="s">
        <v>103</v>
      </c>
      <c r="D23" s="48" t="s">
        <v>76</v>
      </c>
      <c r="E23" s="48">
        <f t="shared" ref="E23:O23" si="7">(E21-0-E28)</f>
        <v>7.7000000000000028</v>
      </c>
      <c r="F23" s="48">
        <f t="shared" si="7"/>
        <v>-1.8999999999999986</v>
      </c>
      <c r="G23" s="48">
        <f t="shared" si="7"/>
        <v>-3.8000000000000043</v>
      </c>
      <c r="H23" s="48">
        <f t="shared" si="7"/>
        <v>-3.1000000000000014</v>
      </c>
      <c r="I23" s="48">
        <f t="shared" si="7"/>
        <v>-4.0000000000000044</v>
      </c>
      <c r="J23" s="48">
        <f t="shared" si="7"/>
        <v>5.4999999999999956</v>
      </c>
      <c r="K23" s="48">
        <f t="shared" si="7"/>
        <v>4.6999999999999975</v>
      </c>
      <c r="L23" s="48">
        <f t="shared" si="7"/>
        <v>11.999999999999996</v>
      </c>
      <c r="M23" s="48">
        <f t="shared" si="7"/>
        <v>-48.300000000000004</v>
      </c>
      <c r="N23" s="48">
        <f t="shared" si="7"/>
        <v>12.400000000000002</v>
      </c>
      <c r="O23" s="48">
        <f t="shared" si="7"/>
        <v>-48.300000000000004</v>
      </c>
      <c r="P23" s="48">
        <f t="shared" ref="P23:P30" si="8">G23+I23+K23</f>
        <v>-3.1000000000000112</v>
      </c>
      <c r="Q23" s="48">
        <f t="shared" ref="Q23:Q30" si="9">G23+I23+K23+M23+O23</f>
        <v>-99.700000000000017</v>
      </c>
    </row>
    <row r="24" spans="1:17" ht="21" x14ac:dyDescent="0.2">
      <c r="A24" s="5" t="s">
        <v>106</v>
      </c>
      <c r="B24" s="24" t="s">
        <v>232</v>
      </c>
      <c r="C24" s="6" t="s">
        <v>106</v>
      </c>
      <c r="D24" s="48" t="s">
        <v>76</v>
      </c>
      <c r="E24" s="48">
        <f t="shared" ref="E24:O24" si="10">E25+E26+E27</f>
        <v>0</v>
      </c>
      <c r="F24" s="48">
        <f t="shared" si="10"/>
        <v>0</v>
      </c>
      <c r="G24" s="48">
        <f t="shared" si="10"/>
        <v>0</v>
      </c>
      <c r="H24" s="48">
        <f t="shared" si="10"/>
        <v>0</v>
      </c>
      <c r="I24" s="48">
        <f t="shared" si="10"/>
        <v>0</v>
      </c>
      <c r="J24" s="48">
        <f t="shared" si="10"/>
        <v>0</v>
      </c>
      <c r="K24" s="48">
        <f t="shared" si="10"/>
        <v>0</v>
      </c>
      <c r="L24" s="48">
        <f t="shared" si="10"/>
        <v>0.2</v>
      </c>
      <c r="M24" s="48">
        <f t="shared" si="10"/>
        <v>0</v>
      </c>
      <c r="N24" s="48">
        <f t="shared" si="10"/>
        <v>15.799999999999999</v>
      </c>
      <c r="O24" s="48">
        <f t="shared" si="10"/>
        <v>0</v>
      </c>
      <c r="P24" s="48">
        <f t="shared" si="8"/>
        <v>0</v>
      </c>
      <c r="Q24" s="48">
        <f t="shared" si="9"/>
        <v>0</v>
      </c>
    </row>
    <row r="25" spans="1:17" ht="21" customHeight="1" x14ac:dyDescent="0.2">
      <c r="A25" s="5" t="s">
        <v>108</v>
      </c>
      <c r="B25" s="26" t="s">
        <v>233</v>
      </c>
      <c r="C25" s="6" t="s">
        <v>108</v>
      </c>
      <c r="D25" s="48" t="s">
        <v>76</v>
      </c>
      <c r="E25" s="57" t="s">
        <v>270</v>
      </c>
      <c r="F25" s="57" t="s">
        <v>270</v>
      </c>
      <c r="G25" s="57" t="s">
        <v>270</v>
      </c>
      <c r="H25" s="57" t="s">
        <v>270</v>
      </c>
      <c r="I25" s="57" t="s">
        <v>270</v>
      </c>
      <c r="J25" s="57" t="s">
        <v>270</v>
      </c>
      <c r="K25" s="57" t="s">
        <v>270</v>
      </c>
      <c r="L25" s="57" t="s">
        <v>270</v>
      </c>
      <c r="M25" s="57" t="s">
        <v>270</v>
      </c>
      <c r="N25" s="57" t="s">
        <v>270</v>
      </c>
      <c r="O25" s="57" t="s">
        <v>270</v>
      </c>
      <c r="P25" s="48">
        <f t="shared" si="8"/>
        <v>0</v>
      </c>
      <c r="Q25" s="48">
        <f t="shared" si="9"/>
        <v>0</v>
      </c>
    </row>
    <row r="26" spans="1:17" ht="31.5" x14ac:dyDescent="0.2">
      <c r="A26" s="5" t="s">
        <v>111</v>
      </c>
      <c r="B26" s="26" t="s">
        <v>234</v>
      </c>
      <c r="C26" s="6" t="s">
        <v>111</v>
      </c>
      <c r="D26" s="48" t="s">
        <v>76</v>
      </c>
      <c r="E26" s="57" t="s">
        <v>270</v>
      </c>
      <c r="F26" s="57" t="s">
        <v>270</v>
      </c>
      <c r="G26" s="57" t="s">
        <v>270</v>
      </c>
      <c r="H26" s="57" t="s">
        <v>270</v>
      </c>
      <c r="I26" s="57" t="s">
        <v>270</v>
      </c>
      <c r="J26" s="57" t="s">
        <v>270</v>
      </c>
      <c r="K26" s="57" t="s">
        <v>270</v>
      </c>
      <c r="L26" s="57" t="s">
        <v>270</v>
      </c>
      <c r="M26" s="57" t="s">
        <v>270</v>
      </c>
      <c r="N26" s="57" t="s">
        <v>40</v>
      </c>
      <c r="O26" s="57" t="s">
        <v>270</v>
      </c>
      <c r="P26" s="48">
        <f t="shared" si="8"/>
        <v>0</v>
      </c>
      <c r="Q26" s="48">
        <f t="shared" si="9"/>
        <v>0</v>
      </c>
    </row>
    <row r="27" spans="1:17" ht="21" x14ac:dyDescent="0.2">
      <c r="A27" s="5" t="s">
        <v>187</v>
      </c>
      <c r="B27" s="26" t="s">
        <v>235</v>
      </c>
      <c r="C27" s="6" t="s">
        <v>187</v>
      </c>
      <c r="D27" s="48" t="s">
        <v>76</v>
      </c>
      <c r="E27" s="57" t="s">
        <v>270</v>
      </c>
      <c r="F27" s="57" t="s">
        <v>270</v>
      </c>
      <c r="G27" s="57" t="s">
        <v>270</v>
      </c>
      <c r="H27" s="57" t="s">
        <v>270</v>
      </c>
      <c r="I27" s="57" t="s">
        <v>270</v>
      </c>
      <c r="J27" s="57" t="s">
        <v>270</v>
      </c>
      <c r="K27" s="57" t="s">
        <v>270</v>
      </c>
      <c r="L27" s="57" t="s">
        <v>41</v>
      </c>
      <c r="M27" s="57" t="s">
        <v>270</v>
      </c>
      <c r="N27" s="57" t="s">
        <v>42</v>
      </c>
      <c r="O27" s="57" t="s">
        <v>270</v>
      </c>
      <c r="P27" s="48">
        <f t="shared" si="8"/>
        <v>0</v>
      </c>
      <c r="Q27" s="48">
        <f t="shared" si="9"/>
        <v>0</v>
      </c>
    </row>
    <row r="28" spans="1:17" ht="21" x14ac:dyDescent="0.2">
      <c r="A28" s="5" t="s">
        <v>189</v>
      </c>
      <c r="B28" s="24" t="s">
        <v>236</v>
      </c>
      <c r="C28" s="6" t="s">
        <v>189</v>
      </c>
      <c r="D28" s="48" t="s">
        <v>76</v>
      </c>
      <c r="E28" s="57" t="s">
        <v>270</v>
      </c>
      <c r="F28" s="57" t="s">
        <v>270</v>
      </c>
      <c r="G28" s="57" t="s">
        <v>270</v>
      </c>
      <c r="H28" s="57" t="s">
        <v>270</v>
      </c>
      <c r="I28" s="57" t="s">
        <v>41</v>
      </c>
      <c r="J28" s="57" t="s">
        <v>41</v>
      </c>
      <c r="K28" s="57" t="s">
        <v>43</v>
      </c>
      <c r="L28" s="57" t="s">
        <v>41</v>
      </c>
      <c r="M28" s="57" t="s">
        <v>270</v>
      </c>
      <c r="N28" s="57" t="s">
        <v>41</v>
      </c>
      <c r="O28" s="57" t="s">
        <v>270</v>
      </c>
      <c r="P28" s="48">
        <f t="shared" si="8"/>
        <v>0.30000000000000004</v>
      </c>
      <c r="Q28" s="48">
        <f t="shared" si="9"/>
        <v>0.30000000000000004</v>
      </c>
    </row>
    <row r="29" spans="1:17" ht="42" x14ac:dyDescent="0.2">
      <c r="A29" s="5" t="s">
        <v>191</v>
      </c>
      <c r="B29" s="24" t="s">
        <v>237</v>
      </c>
      <c r="C29" s="6" t="s">
        <v>191</v>
      </c>
      <c r="D29" s="48" t="s">
        <v>76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48">
        <f t="shared" si="8"/>
        <v>0</v>
      </c>
      <c r="Q29" s="48">
        <f t="shared" si="9"/>
        <v>0</v>
      </c>
    </row>
    <row r="30" spans="1:17" ht="21" x14ac:dyDescent="0.2">
      <c r="A30" s="5">
        <v>20</v>
      </c>
      <c r="B30" s="24" t="s">
        <v>238</v>
      </c>
      <c r="C30" s="6">
        <v>20</v>
      </c>
      <c r="D30" s="48" t="s">
        <v>76</v>
      </c>
      <c r="E30" s="48">
        <f t="shared" ref="E30:O30" si="11">E23+E28+E29</f>
        <v>7.7000000000000028</v>
      </c>
      <c r="F30" s="48">
        <f t="shared" si="11"/>
        <v>-1.8999999999999986</v>
      </c>
      <c r="G30" s="48">
        <f t="shared" si="11"/>
        <v>-3.8000000000000043</v>
      </c>
      <c r="H30" s="48">
        <f t="shared" si="11"/>
        <v>-3.1000000000000014</v>
      </c>
      <c r="I30" s="48">
        <f t="shared" si="11"/>
        <v>-3.8000000000000043</v>
      </c>
      <c r="J30" s="48">
        <f t="shared" si="11"/>
        <v>5.6999999999999957</v>
      </c>
      <c r="K30" s="48">
        <f t="shared" si="11"/>
        <v>4.7999999999999972</v>
      </c>
      <c r="L30" s="48">
        <f t="shared" si="11"/>
        <v>12.199999999999996</v>
      </c>
      <c r="M30" s="48">
        <f t="shared" si="11"/>
        <v>-48.300000000000004</v>
      </c>
      <c r="N30" s="48">
        <f t="shared" si="11"/>
        <v>12.600000000000001</v>
      </c>
      <c r="O30" s="48">
        <f t="shared" si="11"/>
        <v>-48.300000000000004</v>
      </c>
      <c r="P30" s="48">
        <f t="shared" si="8"/>
        <v>-2.8000000000000114</v>
      </c>
      <c r="Q30" s="48">
        <f t="shared" si="9"/>
        <v>-99.40000000000002</v>
      </c>
    </row>
    <row r="31" spans="1:17" ht="42.75" customHeight="1" x14ac:dyDescent="0.2">
      <c r="A31" s="5">
        <v>21</v>
      </c>
      <c r="B31" s="24" t="s">
        <v>239</v>
      </c>
      <c r="C31" s="6">
        <v>21</v>
      </c>
      <c r="D31" s="48" t="s">
        <v>76</v>
      </c>
      <c r="E31" s="48">
        <f t="shared" ref="E31:Q31" si="12">E24/E30*100</f>
        <v>0</v>
      </c>
      <c r="F31" s="48">
        <f t="shared" si="12"/>
        <v>0</v>
      </c>
      <c r="G31" s="48">
        <f t="shared" si="12"/>
        <v>0</v>
      </c>
      <c r="H31" s="48">
        <f t="shared" si="12"/>
        <v>0</v>
      </c>
      <c r="I31" s="48">
        <f t="shared" si="12"/>
        <v>0</v>
      </c>
      <c r="J31" s="48">
        <f t="shared" si="12"/>
        <v>0</v>
      </c>
      <c r="K31" s="48">
        <f t="shared" si="12"/>
        <v>0</v>
      </c>
      <c r="L31" s="48">
        <f t="shared" si="12"/>
        <v>1.6393442622950827</v>
      </c>
      <c r="M31" s="48">
        <f t="shared" si="12"/>
        <v>0</v>
      </c>
      <c r="N31" s="48">
        <f t="shared" si="12"/>
        <v>125.39682539682538</v>
      </c>
      <c r="O31" s="48">
        <f t="shared" si="12"/>
        <v>0</v>
      </c>
      <c r="P31" s="48">
        <f t="shared" si="12"/>
        <v>0</v>
      </c>
      <c r="Q31" s="48">
        <f t="shared" si="12"/>
        <v>0</v>
      </c>
    </row>
    <row r="32" spans="1:17" x14ac:dyDescent="0.2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">
      <c r="A33" s="91" t="s">
        <v>162</v>
      </c>
      <c r="B33" s="91"/>
      <c r="C33" s="4"/>
      <c r="D33" s="64" t="s">
        <v>257</v>
      </c>
      <c r="E33" s="65"/>
      <c r="F33" s="6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">
      <c r="A35" s="91" t="s">
        <v>163</v>
      </c>
      <c r="B35" s="91"/>
      <c r="C35" s="4"/>
      <c r="D35" s="64" t="s">
        <v>258</v>
      </c>
      <c r="E35" s="65"/>
      <c r="F35" s="6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</sheetData>
  <sheetProtection password="C86F" sheet="1" scenarios="1"/>
  <mergeCells count="15">
    <mergeCell ref="D35:F35"/>
    <mergeCell ref="D33:F33"/>
    <mergeCell ref="A33:B33"/>
    <mergeCell ref="A35:B35"/>
    <mergeCell ref="Q5:Q6"/>
    <mergeCell ref="A2:Q2"/>
    <mergeCell ref="A3:Q3"/>
    <mergeCell ref="P5:P6"/>
    <mergeCell ref="H5:I5"/>
    <mergeCell ref="J5:K5"/>
    <mergeCell ref="L5:M5"/>
    <mergeCell ref="B5:B6"/>
    <mergeCell ref="A5:A6"/>
    <mergeCell ref="F5:G5"/>
    <mergeCell ref="N5:O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@Формулы</vt:lpstr>
      <vt:lpstr>@Параметры</vt:lpstr>
      <vt:lpstr>@Ячейки</vt:lpstr>
      <vt:lpstr>@Таблицы</vt:lpstr>
      <vt:lpstr>Шапка</vt:lpstr>
      <vt:lpstr>Целевые_показатели</vt:lpstr>
      <vt:lpstr>Мероприятия</vt:lpstr>
      <vt:lpstr>Показатели_нормативов</vt:lpstr>
      <vt:lpstr>Мероприятия!Мероприятия.Исполнитель</vt:lpstr>
      <vt:lpstr>Мероприятия!Мероприятия.Руководитель</vt:lpstr>
      <vt:lpstr>Показатели_нормативов!Показатели_нормативов.Исполнитель</vt:lpstr>
      <vt:lpstr>Показатели_нормативов!Показатели_нормативов.Руководитель</vt:lpstr>
      <vt:lpstr>Целевые_показатели!Целевые_показатели.Исполнитель</vt:lpstr>
      <vt:lpstr>Целевые_показатели!Целевые_показатели.Руководитель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user</cp:lastModifiedBy>
  <cp:lastPrinted>2017-06-30T09:46:04Z</cp:lastPrinted>
  <dcterms:created xsi:type="dcterms:W3CDTF">2008-05-13T08:30:36Z</dcterms:created>
  <dcterms:modified xsi:type="dcterms:W3CDTF">2017-06-30T09:49:00Z</dcterms:modified>
</cp:coreProperties>
</file>