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workbookProtection workbookPassword="C86F" lockStructure="1"/>
  <bookViews>
    <workbookView xWindow="360" yWindow="330" windowWidth="17400" windowHeight="7635" firstSheet="4" activeTab="5"/>
  </bookViews>
  <sheets>
    <sheet name="@Формулы" sheetId="1" state="hidden" r:id="rId1"/>
    <sheet name="@Параметры" sheetId="2" state="hidden" r:id="rId2"/>
    <sheet name="@Ячейки" sheetId="3" state="hidden" r:id="rId3"/>
    <sheet name="@Таблицы" sheetId="4" state="hidden" r:id="rId4"/>
    <sheet name="Шапка" sheetId="5" r:id="rId5"/>
    <sheet name="Целевые_показатели" sheetId="6" r:id="rId6"/>
    <sheet name="Мероприятия" sheetId="7" r:id="rId7"/>
    <sheet name="Показатели_нормативов" sheetId="8" r:id="rId8"/>
  </sheets>
  <definedNames>
    <definedName name="Мероприятия.Исполнитель" localSheetId="6">Мероприятия!$D$45</definedName>
    <definedName name="Мероприятия.Руководитель" localSheetId="6">Мероприятия!$D$47</definedName>
    <definedName name="Показатели_нормативов.Исполнитель" localSheetId="7">Показатели_нормативов!$D$33</definedName>
    <definedName name="Показатели_нормативов.Руководитель" localSheetId="7">Показатели_нормативов!$D$35</definedName>
    <definedName name="Целевые_показатели.Исполнитель" localSheetId="5">Целевые_показатели!$D$49</definedName>
    <definedName name="Целевые_показатели.Руководитель" localSheetId="5">Целевые_показатели!$D$51</definedName>
  </definedNames>
  <calcPr calcId="145621"/>
</workbook>
</file>

<file path=xl/calcChain.xml><?xml version="1.0" encoding="utf-8"?>
<calcChain xmlns="http://schemas.openxmlformats.org/spreadsheetml/2006/main">
  <c r="E8" i="6" l="1"/>
  <c r="F8" i="6"/>
  <c r="G8" i="6"/>
  <c r="H8" i="6"/>
  <c r="I8" i="6"/>
  <c r="J8" i="6"/>
  <c r="K8" i="6"/>
  <c r="L8" i="6"/>
  <c r="M8" i="6"/>
  <c r="N8" i="6"/>
  <c r="O8" i="6"/>
  <c r="D10" i="6"/>
  <c r="E10" i="6"/>
  <c r="F10" i="6"/>
  <c r="G10" i="6"/>
  <c r="H10" i="6"/>
  <c r="I10" i="6"/>
  <c r="J10" i="6"/>
  <c r="K10" i="6"/>
  <c r="L10" i="6"/>
  <c r="M10" i="6"/>
  <c r="N10" i="6"/>
  <c r="O10" i="6"/>
  <c r="D13" i="6"/>
  <c r="E13" i="6"/>
  <c r="F13" i="6"/>
  <c r="G13" i="6"/>
  <c r="H13" i="6"/>
  <c r="I13" i="6"/>
  <c r="J13" i="6"/>
  <c r="K13" i="6"/>
  <c r="L13" i="6"/>
  <c r="M13" i="6"/>
  <c r="N13" i="6"/>
  <c r="O13" i="6"/>
  <c r="E16" i="6"/>
  <c r="F16" i="6"/>
  <c r="G16" i="6"/>
  <c r="H16" i="6"/>
  <c r="I16" i="6"/>
  <c r="J16" i="6"/>
  <c r="K16" i="6"/>
  <c r="L16" i="6"/>
  <c r="M16" i="6"/>
  <c r="N16" i="6"/>
  <c r="O16" i="6"/>
  <c r="D19" i="6"/>
  <c r="E19" i="6"/>
  <c r="F19" i="6"/>
  <c r="G19" i="6"/>
  <c r="H19" i="6"/>
  <c r="I19" i="6"/>
  <c r="J19" i="6"/>
  <c r="K19" i="6"/>
  <c r="L19" i="6"/>
  <c r="M19" i="6"/>
  <c r="N19" i="6"/>
  <c r="O19" i="6"/>
  <c r="D25" i="6"/>
  <c r="E24" i="6" s="1"/>
  <c r="E25" i="6"/>
  <c r="F25" i="6"/>
  <c r="G25" i="6"/>
  <c r="H25" i="6"/>
  <c r="I25" i="6"/>
  <c r="J25" i="6"/>
  <c r="K25" i="6"/>
  <c r="L25" i="6"/>
  <c r="M25" i="6"/>
  <c r="N25" i="6"/>
  <c r="N24" i="6"/>
  <c r="O25" i="6"/>
  <c r="E29" i="6"/>
  <c r="F29" i="6"/>
  <c r="G29" i="6"/>
  <c r="H29" i="6"/>
  <c r="I29" i="6"/>
  <c r="J29" i="6"/>
  <c r="K29" i="6"/>
  <c r="L29" i="6"/>
  <c r="M29" i="6"/>
  <c r="N29" i="6"/>
  <c r="O29" i="6"/>
  <c r="D31" i="6"/>
  <c r="E31" i="6"/>
  <c r="F31" i="6"/>
  <c r="G31" i="6"/>
  <c r="H31" i="6"/>
  <c r="I31" i="6"/>
  <c r="J31" i="6"/>
  <c r="K31" i="6"/>
  <c r="L31" i="6"/>
  <c r="M31" i="6"/>
  <c r="N31" i="6"/>
  <c r="O31" i="6"/>
  <c r="E34" i="6"/>
  <c r="F34" i="6"/>
  <c r="G34" i="6"/>
  <c r="H34" i="6"/>
  <c r="I34" i="6"/>
  <c r="J34" i="6"/>
  <c r="K34" i="6"/>
  <c r="L34" i="6"/>
  <c r="M34" i="6"/>
  <c r="N34" i="6"/>
  <c r="O34" i="6"/>
  <c r="E36" i="6"/>
  <c r="F36" i="6"/>
  <c r="G36" i="6"/>
  <c r="H36" i="6"/>
  <c r="I36" i="6"/>
  <c r="J36" i="6"/>
  <c r="K36" i="6"/>
  <c r="L36" i="6"/>
  <c r="M36" i="6"/>
  <c r="N36" i="6"/>
  <c r="O36" i="6"/>
  <c r="E37" i="6"/>
  <c r="F37" i="6"/>
  <c r="G37" i="6"/>
  <c r="H37" i="6"/>
  <c r="I37" i="6"/>
  <c r="J37" i="6"/>
  <c r="K37" i="6"/>
  <c r="L37" i="6"/>
  <c r="M37" i="6"/>
  <c r="N37" i="6"/>
  <c r="O37" i="6"/>
  <c r="D39" i="6"/>
  <c r="E39" i="6"/>
  <c r="F39" i="6"/>
  <c r="G39" i="6"/>
  <c r="H39" i="6"/>
  <c r="I39" i="6"/>
  <c r="J39" i="6"/>
  <c r="K39" i="6"/>
  <c r="L39" i="6"/>
  <c r="M39" i="6"/>
  <c r="N39" i="6"/>
  <c r="O39" i="6"/>
  <c r="D41" i="6"/>
  <c r="E41" i="6"/>
  <c r="F41" i="6"/>
  <c r="G41" i="6"/>
  <c r="H41" i="6"/>
  <c r="I41" i="6"/>
  <c r="J41" i="6"/>
  <c r="K41" i="6"/>
  <c r="L41" i="6"/>
  <c r="M41" i="6"/>
  <c r="N41" i="6"/>
  <c r="O41" i="6"/>
  <c r="D44" i="6"/>
  <c r="E44" i="6"/>
  <c r="F44" i="6"/>
  <c r="G44" i="6"/>
  <c r="H44" i="6"/>
  <c r="I44" i="6"/>
  <c r="J44" i="6"/>
  <c r="K44" i="6"/>
  <c r="L44" i="6"/>
  <c r="M44" i="6"/>
  <c r="N44" i="6"/>
  <c r="O44" i="6"/>
  <c r="E10" i="8"/>
  <c r="F10" i="8"/>
  <c r="G10" i="8"/>
  <c r="H10" i="8"/>
  <c r="I10" i="8"/>
  <c r="J10" i="8"/>
  <c r="K10" i="8"/>
  <c r="L10" i="8"/>
  <c r="M10" i="8"/>
  <c r="N10" i="8"/>
  <c r="O10" i="8"/>
  <c r="F12" i="8"/>
  <c r="G12" i="8"/>
  <c r="H12" i="8"/>
  <c r="I12" i="8"/>
  <c r="J12" i="8"/>
  <c r="K12" i="8"/>
  <c r="L12" i="8"/>
  <c r="M12" i="8"/>
  <c r="N12" i="8"/>
  <c r="O12" i="8"/>
  <c r="F14" i="8"/>
  <c r="G14" i="8"/>
  <c r="H14" i="8"/>
  <c r="I14" i="8"/>
  <c r="J14" i="8"/>
  <c r="K14" i="8"/>
  <c r="L14" i="8"/>
  <c r="M14" i="8"/>
  <c r="N14" i="8"/>
  <c r="O14" i="8"/>
  <c r="D16" i="8"/>
  <c r="E16" i="8"/>
  <c r="F16" i="8"/>
  <c r="G16" i="8"/>
  <c r="H16" i="8"/>
  <c r="I16" i="8"/>
  <c r="J16" i="8"/>
  <c r="K16" i="8"/>
  <c r="L16" i="8"/>
  <c r="M16" i="8"/>
  <c r="N16" i="8"/>
  <c r="O16" i="8"/>
  <c r="D17" i="8"/>
  <c r="E17" i="8"/>
  <c r="E21" i="8" s="1"/>
  <c r="E23" i="8" s="1"/>
  <c r="E30" i="8" s="1"/>
  <c r="E31" i="8" s="1"/>
  <c r="E15" i="8"/>
  <c r="F17" i="8"/>
  <c r="F15" i="8"/>
  <c r="G17" i="8"/>
  <c r="P17" i="8" s="1"/>
  <c r="H17" i="8"/>
  <c r="H15" i="8" s="1"/>
  <c r="I17" i="8"/>
  <c r="I21" i="8" s="1"/>
  <c r="I15" i="8"/>
  <c r="J17" i="8"/>
  <c r="J21" i="8" s="1"/>
  <c r="J23" i="8" s="1"/>
  <c r="J30" i="8" s="1"/>
  <c r="J31" i="8" s="1"/>
  <c r="K17" i="8"/>
  <c r="K15" i="8"/>
  <c r="L17" i="8"/>
  <c r="L21" i="8" s="1"/>
  <c r="L23" i="8" s="1"/>
  <c r="L30" i="8" s="1"/>
  <c r="M17" i="8"/>
  <c r="M15" i="8"/>
  <c r="N17" i="8"/>
  <c r="N15" i="8"/>
  <c r="N24" i="8"/>
  <c r="O17" i="8"/>
  <c r="O15" i="8"/>
  <c r="P18" i="8"/>
  <c r="Q18" i="8"/>
  <c r="P19" i="8"/>
  <c r="Q19" i="8"/>
  <c r="P20" i="8"/>
  <c r="Q20" i="8"/>
  <c r="G21" i="8"/>
  <c r="O21" i="8"/>
  <c r="O23" i="8" s="1"/>
  <c r="O30" i="8" s="1"/>
  <c r="M21" i="8"/>
  <c r="M23" i="8" s="1"/>
  <c r="M30" i="8" s="1"/>
  <c r="M31" i="8" s="1"/>
  <c r="E24" i="8"/>
  <c r="F24" i="8"/>
  <c r="G24" i="8"/>
  <c r="H24" i="8"/>
  <c r="I24" i="8"/>
  <c r="J24" i="8"/>
  <c r="K24" i="8"/>
  <c r="P24" i="8" s="1"/>
  <c r="L24" i="8"/>
  <c r="L31" i="8" s="1"/>
  <c r="M24" i="8"/>
  <c r="O24" i="8"/>
  <c r="P25" i="8"/>
  <c r="Q25" i="8"/>
  <c r="P26" i="8"/>
  <c r="Q26" i="8"/>
  <c r="P27" i="8"/>
  <c r="Q27" i="8"/>
  <c r="P28" i="8"/>
  <c r="Q28" i="8"/>
  <c r="P29" i="8"/>
  <c r="Q29" i="8"/>
  <c r="G15" i="8"/>
  <c r="Q17" i="8"/>
  <c r="N21" i="8"/>
  <c r="N23" i="8"/>
  <c r="N30" i="8" s="1"/>
  <c r="N31" i="8" s="1"/>
  <c r="F21" i="8"/>
  <c r="F23" i="8"/>
  <c r="F30" i="8" s="1"/>
  <c r="F31" i="8" s="1"/>
  <c r="J15" i="8"/>
  <c r="Q21" i="8" l="1"/>
  <c r="I23" i="8"/>
  <c r="I30" i="8" s="1"/>
  <c r="I31" i="8" s="1"/>
  <c r="O31" i="8"/>
  <c r="L15" i="8"/>
  <c r="H21" i="8"/>
  <c r="H23" i="8" s="1"/>
  <c r="H30" i="8" s="1"/>
  <c r="H31" i="8" s="1"/>
  <c r="G23" i="8"/>
  <c r="K21" i="8"/>
  <c r="K23" i="8" s="1"/>
  <c r="K30" i="8" s="1"/>
  <c r="K31" i="8" s="1"/>
  <c r="L24" i="6"/>
  <c r="J24" i="6"/>
  <c r="H24" i="6"/>
  <c r="F24" i="6"/>
  <c r="Q24" i="8"/>
  <c r="O24" i="6"/>
  <c r="M24" i="6"/>
  <c r="K24" i="6"/>
  <c r="I24" i="6"/>
  <c r="G24" i="6"/>
  <c r="P21" i="8" l="1"/>
  <c r="P23" i="8"/>
  <c r="Q23" i="8"/>
  <c r="G30" i="8"/>
  <c r="Q30" i="8" l="1"/>
  <c r="Q31" i="8" s="1"/>
  <c r="G31" i="8"/>
  <c r="P30" i="8"/>
  <c r="P31" i="8" s="1"/>
</calcChain>
</file>

<file path=xl/sharedStrings.xml><?xml version="1.0" encoding="utf-8"?>
<sst xmlns="http://schemas.openxmlformats.org/spreadsheetml/2006/main" count="939" uniqueCount="412">
  <si>
    <t>Дорожная карта</t>
  </si>
  <si>
    <t>Учреждение</t>
  </si>
  <si>
    <t>г.п. Кандалакша</t>
  </si>
  <si>
    <t>Отчетный период</t>
  </si>
  <si>
    <t>Дорожная карта 9 месяцев 2017</t>
  </si>
  <si>
    <t>#КодыСтрок</t>
  </si>
  <si>
    <t xml:space="preserve">Мониторинг достижения целевых показателей (индикаторов) развития сферы культуры  </t>
  </si>
  <si>
    <t>№ п/п</t>
  </si>
  <si>
    <t>Наименование показателя / Наименование мероприятия</t>
  </si>
  <si>
    <t>2012 г.</t>
  </si>
  <si>
    <t>2013 г.</t>
  </si>
  <si>
    <t>2014 г.</t>
  </si>
  <si>
    <t>2015 г.</t>
  </si>
  <si>
    <t>2016 г.</t>
  </si>
  <si>
    <t>2017 г.</t>
  </si>
  <si>
    <t>2018 г.</t>
  </si>
  <si>
    <t>факт</t>
  </si>
  <si>
    <t>план</t>
  </si>
  <si>
    <t>#КодыСтолбцов</t>
  </si>
  <si>
    <t>1</t>
  </si>
  <si>
    <t>2</t>
  </si>
  <si>
    <t>3</t>
  </si>
  <si>
    <t>4</t>
  </si>
  <si>
    <t>5</t>
  </si>
  <si>
    <t>Увеличение количества библиографических записей в электронных каталогах библиотек Мурманской области, в т. ч. включенных в Сводный электронный каталог библиотек России (по сравнению с предыдущим годом),процентов</t>
  </si>
  <si>
    <t>х</t>
  </si>
  <si>
    <t>1.1</t>
  </si>
  <si>
    <t>Количества библиографических записей в электронных каталогах библиотек Мурманской области, в т. ч. включенных в Сводный электронный каталог библиотек России, единиц</t>
  </si>
  <si>
    <t>Увеличение доли представленных (во всех формах) зрителю музейных предметов в общем количестве музейных предметов основного фонда, процентов</t>
  </si>
  <si>
    <t>2.1</t>
  </si>
  <si>
    <t>Количество представленных (во всех формах) зрителю музейных предметов, единиц</t>
  </si>
  <si>
    <t>2.2</t>
  </si>
  <si>
    <t>Общее количестве музейных предметов основного фонда, единиц</t>
  </si>
  <si>
    <t>Увеличение посещаемости музейных учреждений:
(посещений на 1 жителя в год)</t>
  </si>
  <si>
    <t>6</t>
  </si>
  <si>
    <t>3.1</t>
  </si>
  <si>
    <t>Посещаемость музейных учреждений, человек</t>
  </si>
  <si>
    <t>7</t>
  </si>
  <si>
    <t>3.2</t>
  </si>
  <si>
    <t>Количество жителей, человек</t>
  </si>
  <si>
    <t>8</t>
  </si>
  <si>
    <t>Увеличение численности участников культурно-досуговых мероприятий (по сравнению с предыдущим годом), процентов</t>
  </si>
  <si>
    <t>9</t>
  </si>
  <si>
    <t>4.1</t>
  </si>
  <si>
    <t xml:space="preserve">Численность участников культурно-досуговых мероприятий, человек </t>
  </si>
  <si>
    <t>10</t>
  </si>
  <si>
    <t>Повышение уровня удовлетворенности населения Мурманской области качеством предоставления государственных услуг в сфере культуры, процентов</t>
  </si>
  <si>
    <t>11</t>
  </si>
  <si>
    <t>Увеличение доли публичных библиотек, подключенных к сети «Интернет», в общем количестве библиотек , процентов</t>
  </si>
  <si>
    <t>12</t>
  </si>
  <si>
    <t>6.1</t>
  </si>
  <si>
    <t>Количество публичных библиотек, подключенных к сети «Интернет, единиц</t>
  </si>
  <si>
    <t>13</t>
  </si>
  <si>
    <t>6.2</t>
  </si>
  <si>
    <t>Общее количество библиотек, единиц</t>
  </si>
  <si>
    <t>14</t>
  </si>
  <si>
    <t>Увеличение доли музеев, имеющих сайт в сети «Интернет», в общем количестве музеев Мурманской области, процентов</t>
  </si>
  <si>
    <t>15</t>
  </si>
  <si>
    <t>7.1</t>
  </si>
  <si>
    <t>Количество музеев, имеющих сайт в сети «Интернет», единиц</t>
  </si>
  <si>
    <t>16</t>
  </si>
  <si>
    <t>Увеличение посещаемости учреждений культуры, процентов по отношению к 2012 году</t>
  </si>
  <si>
    <t>20</t>
  </si>
  <si>
    <t>8.1</t>
  </si>
  <si>
    <t>Количество посещений учреждений культуры, человек, в том числе:</t>
  </si>
  <si>
    <t>21</t>
  </si>
  <si>
    <t>8.2</t>
  </si>
  <si>
    <t>Количество посещений библиотек</t>
  </si>
  <si>
    <t>22</t>
  </si>
  <si>
    <t>8.3</t>
  </si>
  <si>
    <t>Количество посещений музеев</t>
  </si>
  <si>
    <t>23</t>
  </si>
  <si>
    <t>8.4</t>
  </si>
  <si>
    <t>Количество посещений учреждений клубного типа</t>
  </si>
  <si>
    <t>24</t>
  </si>
  <si>
    <t>Увеличение количества представленных дополнительных услуг учреждениями культуры, процентов по отношению к 2012 году</t>
  </si>
  <si>
    <t>25</t>
  </si>
  <si>
    <t>9.1</t>
  </si>
  <si>
    <t>Количество представленных дополнительных услуг учреждениями культуры, единиц</t>
  </si>
  <si>
    <t>26</t>
  </si>
  <si>
    <t>Доля детей, привлекаемых к участию в творческих мероприятиях, в общем числе детей, процентов</t>
  </si>
  <si>
    <t>27</t>
  </si>
  <si>
    <t>10.1</t>
  </si>
  <si>
    <t>Количество детей, привлекаемых к участию в творческих мероприятиях в учреждениях образования в сфере культуры и искусства, человек</t>
  </si>
  <si>
    <t>29</t>
  </si>
  <si>
    <t>10.2</t>
  </si>
  <si>
    <t>Общее число детей в возрасте от 0 до 17 лет, человек</t>
  </si>
  <si>
    <t>30</t>
  </si>
  <si>
    <t>Увеличение количества выставочных проектов, осуществляемых в Мурманской области по отношению к 2012 году,  процентов</t>
  </si>
  <si>
    <t>31</t>
  </si>
  <si>
    <t>11.1</t>
  </si>
  <si>
    <t>Количество выставочных проектов, единиц</t>
  </si>
  <si>
    <t>32</t>
  </si>
  <si>
    <t>Численность работников  муниципальных учреждений культуры, человек</t>
  </si>
  <si>
    <t>36</t>
  </si>
  <si>
    <t>Увеличение количества посещений театрально-концертных мероприятий (по сравнению с предыдущим годом), процентов</t>
  </si>
  <si>
    <t>13.1</t>
  </si>
  <si>
    <t>Количества посещений театрально-концертных мероприятий, человек</t>
  </si>
  <si>
    <t>Увеличение доли объектов культурно наследия, информация о которых внесена в электронную базу данных единого государственного реестра объектов культурного наследия (памятников истории и культуры) народов российской Федерации, в общем количестве объектов культурного наследия, %</t>
  </si>
  <si>
    <t>14.1</t>
  </si>
  <si>
    <t>Количество объектов культурно наследия, информация о которых внесена в электронную базу данных единого государственного реестра объектов культурного наследия (памятников истории и культуры) народов российской Федерации, в общем количестве объектов культурного наследия, едениц</t>
  </si>
  <si>
    <t>Увеличение доли объектов культурно наследия, находящихся в удовлетворительном состоянии, в общем количестве объектов культурного наследия федервльного, регионального и местного (муниципального) значение, процентов</t>
  </si>
  <si>
    <t>15.1</t>
  </si>
  <si>
    <t>Количество объектов культурно наследия, находящихся в удовлетворительном состоянии, едениц</t>
  </si>
  <si>
    <t>15.2</t>
  </si>
  <si>
    <t>Общее количество объектов культурного наследия федервльного, регионального и местного (муниципального) значение, едениц</t>
  </si>
  <si>
    <t>Увеличение доли выпускников образовательного учреждения среднего профессинального образования в сфере культуры и искусства, поступивших в высшие специальные учебные заведения, в общей численности выпускников, процентов</t>
  </si>
  <si>
    <t>16.1</t>
  </si>
  <si>
    <t>Количество выпускников образовательного учреждения среднего профессинального образования в сфере культуры и искусства, поступивших в высшие специальные учебные заведения, человек</t>
  </si>
  <si>
    <t>16.2</t>
  </si>
  <si>
    <t>Общая численность выпускников, человек</t>
  </si>
  <si>
    <t>Исполнитель</t>
  </si>
  <si>
    <t>Руководитель</t>
  </si>
  <si>
    <t xml:space="preserve"> Мониторинг реализация основных мероприятий, направленных на повышение эффективности и качества предоставляемых услуг в сфере культуры</t>
  </si>
  <si>
    <t>№</t>
  </si>
  <si>
    <t>Наименование мероприятия</t>
  </si>
  <si>
    <t>Срок исполнения</t>
  </si>
  <si>
    <t>Результат</t>
  </si>
  <si>
    <t>Количество принятых нормативных актов</t>
  </si>
  <si>
    <t>Перечень принятых нормативных актов</t>
  </si>
  <si>
    <t>Разработка (изменение) показателей эффективности деятельности государственных (муниципальных) учреждений культуры, осуществляющих деятельность на территории Мурманской области, и их руководителей</t>
  </si>
  <si>
    <t>Оценка эффективности деятельности государственных (муниципальных) учреждений культуры, осуществляющих деятельность на территории Мурманской области, и их руководителей</t>
  </si>
  <si>
    <t>Внесение изменений в положения об оплате труда государственных (муниципальных) учреждений культуры, осуществляющих деятельность на территории Мурманской области, и в коллективные договоры в части совершенствования системы оплаты труда</t>
  </si>
  <si>
    <t>Проведение анализа и 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с учетом возможного привлечения средств от оптимизации неэффективных расходов областных государственных учреждений культуры и муниципальных учреждений культуры Мурманской области,  а также  средств от приносящей доход деятельности</t>
  </si>
  <si>
    <t>Привлечение средств от предпринимательской и иной приносящей доход деятельности на повышение заработной платы работников государственных (муниципальных) учреждений культуры, осуществляющих деятельность на территории Мурманской области (включая мероприятия по максимальному использованию закрепленных площадей и имущества, расширению перечня платных услуг,  повышению доступности информации об услугах учреждений культуры)</t>
  </si>
  <si>
    <t>Осуществление мероприятий по внедрению систем нормирования труда в государственных (муниципальных) учреждениях культуры с учетом типовых (межотраслевых) норм труда, методических рекомендаций, утвержденных приказом Министерства труда и социальной защиты Российской Федерации  от 30.09.2013 № 504 «Об утверждении методических рекомендаций по разработке систем нормирования труда в государственных (муниципальных) учреждениях»</t>
  </si>
  <si>
    <t xml:space="preserve"> Осуществление мероприятий по внедрению утвержденных типовых отраслевых норм труда и формирование штатной численности работников учреждений культуры:  библиотек, музеев,  культурно-досуговых учреждений и учреждений исполнительских искусств на основе методических рекомендаций Минкультуры России с учетом необходимости качественного оказания государственных муниципальных) услуг (выполнения работ)</t>
  </si>
  <si>
    <t>Осуществление мероприятий по внедрению нормативно-подушевого финансирования в государственных (муниципальных) учреждениях культуры</t>
  </si>
  <si>
    <t>Проведение мероприятий по заключению трудовых договоров (дополнительных соглашений к трудовым договорам) с руководителями учреждений по типовой форме, утвержденной постановлением Правительства Российской Федерации от 12.04.2013   № 319 «О типовой форме трудового договора с руководителем государственного (муниципального) учреждения»</t>
  </si>
  <si>
    <t>Обеспечение представления лицом, поступающим на работу на должность руководителя областного государственного учреждения культуры, муниципального учреждения культуры Мурманской области, а также руководителем областного государственного учреждения культуры, муниципального учреждения культуры  Мурманской области сведений о своих доходах, об имуществе и обязательствах имущественного характера и о доходах, об имуществе и обязательствах имущественного характера своих супруга (супруги) и несовершеннолетних детей и размещения их на официальном сайте исполнительных органов государственной власти Мурманской области в сети «Интернет» и на официальных сайтах органов местного самоуправления муниципальных образований Мурманской области</t>
  </si>
  <si>
    <t>Проведение проверок достоверности и полноты сведений о доходах, об имуществе и обязательствах имущественного характера руководителя государственного(муниципального) учреждения культуры, осуществляющего деятельность на территории Мурманской области, его супруги (супруга) и несовершеннолетних детей, а также граждан, претендующих на занятие соответствующей должности</t>
  </si>
  <si>
    <t>Обеспечение  предельного уровня соотношения  средней заработной платы руководителей и средней заработной платы  работников областных государственных учреждений культуры и муниципальных учреждений культуры Мурманской области в кратности от 1 до 8</t>
  </si>
  <si>
    <t xml:space="preserve">Осуществление оценки эффективности деятельности руководителя государственного (муниципального) учреждения культуры, в целях  расчета премирования с учетом показателя  соотношения средней заработной платы работников данного учреждения со средней заработной платой в Мурманской области
</t>
  </si>
  <si>
    <t>Разработка (изменение)  и  осуществление мероприятий по внедрению показателей эффективности деятельности работников государственных (муниципальных) учреждений культуры и заключение трудовых договоров в соответствии с примерной формой трудового договора («эффективный контракт») в сфере культуры, анализ лучших практик</t>
  </si>
  <si>
    <t>Осуществление мероприятий по обеспечению соответствия работников областных государственных  и муниципальных учреждений культуры Мурманской области обновленным квалификационным требованиям, в том числе на основе организации мероприятий по повышению квалификации и переподготовке работников</t>
  </si>
  <si>
    <t>Актуализация квалификационных требований и компетенций, необходимых для оказания государственных (муниципальных) услуг (выполнения работ)</t>
  </si>
  <si>
    <t>17</t>
  </si>
  <si>
    <t>Организация мероприятий по внедрению профессиональных стандартов специалистов областных государственных учреждений культуры и муниципальных учреждений культуры Мурманской области</t>
  </si>
  <si>
    <t>18</t>
  </si>
  <si>
    <t>Проведение аттестации работников государственных (муниципальных) учреждений культуры с последующим их переводом на «эффективный контракт» в соответствии с рекомендациями, утвержденными приказом Министерства труда и социальной защиты Российской Федерации от 26.04.2013 № 167н «Об утверждении рекомендаций по оформлению трудовых отношений с работником государственного (муниципального) учреждения при введении эффективного контракта»</t>
  </si>
  <si>
    <t>19</t>
  </si>
  <si>
    <t>Обеспечение дифференциации оплаты труда основного и прочего персонала, оптимизация расходов на административно-управленческий и вспомогательный персонал областных государственных учреждений культуры и муниципальных учреждений культуры Мурманской области с учетом предельной доли расходов на оплату их труда в фонде оплаты труда учреждения не более 40 процентов</t>
  </si>
  <si>
    <t xml:space="preserve">Обеспечение соотношения средней заработной платы основного и вспомогательного персонала государственных       (муниципальных)       
учреждений до 1:0,7-0,5 с учетом типа учреждения </t>
  </si>
  <si>
    <t>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в соответствии с Указом  №  597</t>
  </si>
  <si>
    <t>Обеспечение представления форм федерального статистического наблюдения за показателями заработной платы категорий работников, повышение оплаты труда которых предусмотрено Указом № 597</t>
  </si>
  <si>
    <t>Мониторинг  выполнения мероприятий по повышению оплаты труда работников, определенных  Указом № 597</t>
  </si>
  <si>
    <t>Мониторинг реализации органами местного самоуправления Мурманской области Программы поэтапного совершенствования системы оплаты труда в государственных(муниципальных) учреждениях на 2012 -2018 годы, утвержденной распоряжением Правительства Российской Федерации от 26.11.2012 № 2190-р</t>
  </si>
  <si>
    <t>Проведение мониторинга реализации мероприятий, предусмотренных «дорожной картой», и достижения целевых показателей(индикаторов) «дорожной карты»</t>
  </si>
  <si>
    <t>Информационное сопровождение «дорожной карты»,проведение разъяснительной работы в трудовых коллективах областных государственных учреждений культуры и муниципальных учреждений культуры Мурманской области с участием профсоюзных организаций о мероприятиях, реализуемых в рамках «дорожной карты»</t>
  </si>
  <si>
    <t>Обеспечение функционирования независимой системы оценки качества  работы государственных (муниципальных) учреждений  культуры в соответствии с постановлением Правительства Российской Федерации от 30.03.2013 № 286 «О формировании независимой системы оценки качества работы организаций, оказывающих социальные услуги»</t>
  </si>
  <si>
    <t>28</t>
  </si>
  <si>
    <t>Обеспечение координации работы по реализации в Мурманской области независимой системы оценки качества работы организаций культуры</t>
  </si>
  <si>
    <t>Обеспечение организационно-технического сопровождения деятельности общественного совета</t>
  </si>
  <si>
    <t>Активизация участия социально ориентированных некоммерческих организаций в проведении независимой оценки</t>
  </si>
  <si>
    <t>Обеспечение открытости и доступности информации о деятельности всех организаций культуры</t>
  </si>
  <si>
    <t>Проведение мониторинга работы организаций культуры, формирование независимой оценки качества работы организаций культуры, составление рейтингов их деятельности в соответствии с принятыми нормативными и методическими документами</t>
  </si>
  <si>
    <t>33</t>
  </si>
  <si>
    <t>Проведение информационной кампании в средствах массовой информации, в том числе с использованием информационно-телекоммуникационной сети «Интернет» о функционировании независимой оценки качества организаций культуры</t>
  </si>
  <si>
    <t>34</t>
  </si>
  <si>
    <t>Проведение мониторинга функционирования независимой системы оценки качества работы организаций культуры</t>
  </si>
  <si>
    <t>Мониторинг выполнения Показателей нормативов реализации Плана мероприятий («дорожной карты») «Изменения в отраслях социальной сферы, направленные на повышение эффективности сферы культуры»</t>
  </si>
  <si>
    <t>Наименование показателей</t>
  </si>
  <si>
    <t>2014 г.- 2016 г.</t>
  </si>
  <si>
    <t>2014 г.- 2018 г.</t>
  </si>
  <si>
    <t>Среднесписочная численность  работников учреждений культуры, человек</t>
  </si>
  <si>
    <t>Планируемое соотношение средней заработной платы работников учреждений культуры и средней заработной платы в субъекте Российской Федерации: 
по Программе поэтапного совершенствования систем оплаты труда в государственных (муниципальных) учреждениях на 2012-2018 годы, %</t>
  </si>
  <si>
    <t>по ___________________ (наименование муниципального образования Мурманской области) , %</t>
  </si>
  <si>
    <t>Средняя заработная плата работников по субъекту Российской Федерации, руб.</t>
  </si>
  <si>
    <t>Темп роста к предыдущему году, %</t>
  </si>
  <si>
    <t>Среднемесячная заработная плата работников учреждений культуры, рублей</t>
  </si>
  <si>
    <t>Доля от средств от приносящей доход деятельности в фонде заработной платы по работникам учреждений культуры, %</t>
  </si>
  <si>
    <t>Размер начислений на фонд оплаты труда, %</t>
  </si>
  <si>
    <t>Фонд оплаты труда с начислениями, млн. рублей</t>
  </si>
  <si>
    <t>Фонд оплаты труда без начислений (КОСГУ 211), млн. руб.</t>
  </si>
  <si>
    <t>Начисления на оплату труда (КОСГУ 213), млн. руб.</t>
  </si>
  <si>
    <t>10.3</t>
  </si>
  <si>
    <t>Оплата жилья и  коммунальных услуг, предоставленных отдельным категориям работников организации в сельской местности и поселках городского типа, млн. руб.</t>
  </si>
  <si>
    <t xml:space="preserve">Прирост фонда оплаты труда с начислениями к 2013 г., млн.руб. </t>
  </si>
  <si>
    <t>в том числе:</t>
  </si>
  <si>
    <t>-</t>
  </si>
  <si>
    <t>за счет средств консолидированного бюджета субъекта Российской Федерации, включая дотацию из федерального бюджета, млн. руб.</t>
  </si>
  <si>
    <t>включая средства, полученные за счет проведения мероприятий по оптимизации, из них:</t>
  </si>
  <si>
    <t>от реструктуризации сети, млн. рублей</t>
  </si>
  <si>
    <t>от оптимизации численности персонала, в том числе административно-управленческого персонала, млн. рублей</t>
  </si>
  <si>
    <t>от сокращения и оптимизации расходов на содержание учреждений, млн. рублей</t>
  </si>
  <si>
    <t>за счет средств от приносящей доход деятельности, млн. руб.</t>
  </si>
  <si>
    <t>за счет иных источников (решений), включая корректировку консолидированного бюджета субъекта Российской Федерации на соответствующий год, млн. рублей</t>
  </si>
  <si>
    <t>Итого, объем средств, предусмотренный на повышение оплаты труда, млн. руб. (стр. 14+19+20)</t>
  </si>
  <si>
    <t>Соотношение объема средств от оптимизации к сумме объема средств, предусмотренного на повышение оплаты труда, % (стр. 15/стр. 21*100%)</t>
  </si>
  <si>
    <t>ВерсияМетаописания</t>
  </si>
  <si>
    <t>Идентификатор</t>
  </si>
  <si>
    <t>ДорожнаяКарта</t>
  </si>
  <si>
    <t>Код</t>
  </si>
  <si>
    <t>Наименование</t>
  </si>
  <si>
    <t>Группа</t>
  </si>
  <si>
    <t>Общие</t>
  </si>
  <si>
    <t>ДатаНачалаДействия</t>
  </si>
  <si>
    <t>01.01.2015 0:00:00</t>
  </si>
  <si>
    <t>ДатаОкончанияДействия</t>
  </si>
  <si>
    <t>01.01.2020 0:00:00</t>
  </si>
  <si>
    <t>Авторство</t>
  </si>
  <si>
    <t>Руснак Александр</t>
  </si>
  <si>
    <t>Период</t>
  </si>
  <si>
    <t>Дорожная карта 1 полугодие 2017</t>
  </si>
  <si>
    <t>Богданова Наталья Витальевна, главный специалист отдела по культуре и делам молодежи</t>
  </si>
  <si>
    <t>Светлана Викторовна Лунева, начальник отдела по культуре и делам молодежи</t>
  </si>
  <si>
    <t>Лунева Светлана Викторовна, начальник отдела по культуре и делам молодежи</t>
  </si>
  <si>
    <t>Титаренко Елена Михайловна, начальник финансового отдела</t>
  </si>
  <si>
    <t>Задворных Владимир Геннадьевич, глава администрации муниципального образования городское поселение Кандалакша</t>
  </si>
  <si>
    <t>8898,0</t>
  </si>
  <si>
    <t>9898,0</t>
  </si>
  <si>
    <t>10898,0</t>
  </si>
  <si>
    <t>11633,0</t>
  </si>
  <si>
    <t>11901,0</t>
  </si>
  <si>
    <t>14469</t>
  </si>
  <si>
    <t>12901,0</t>
  </si>
  <si>
    <t>15693</t>
  </si>
  <si>
    <t>13894</t>
  </si>
  <si>
    <t>16633</t>
  </si>
  <si>
    <t>14894</t>
  </si>
  <si>
    <t>0</t>
  </si>
  <si>
    <t>276,0</t>
  </si>
  <si>
    <t>406,0</t>
  </si>
  <si>
    <t>297,0</t>
  </si>
  <si>
    <t>589,0</t>
  </si>
  <si>
    <t>307,0</t>
  </si>
  <si>
    <t>502</t>
  </si>
  <si>
    <t>318,0</t>
  </si>
  <si>
    <t>510</t>
  </si>
  <si>
    <t>332</t>
  </si>
  <si>
    <t>329</t>
  </si>
  <si>
    <t>344</t>
  </si>
  <si>
    <t>1512,0</t>
  </si>
  <si>
    <t>1630,0</t>
  </si>
  <si>
    <t>1612,0</t>
  </si>
  <si>
    <t>1772,0</t>
  </si>
  <si>
    <t>1662,0</t>
  </si>
  <si>
    <t>1907</t>
  </si>
  <si>
    <t>1712,0</t>
  </si>
  <si>
    <t>2027</t>
  </si>
  <si>
    <t>1766</t>
  </si>
  <si>
    <t>2078</t>
  </si>
  <si>
    <t>1812</t>
  </si>
  <si>
    <t>10500,0</t>
  </si>
  <si>
    <t>11500,0</t>
  </si>
  <si>
    <t>13000</t>
  </si>
  <si>
    <t>16000,0</t>
  </si>
  <si>
    <t>10530</t>
  </si>
  <si>
    <t>9000</t>
  </si>
  <si>
    <t>10788</t>
  </si>
  <si>
    <t>10799</t>
  </si>
  <si>
    <t>10270</t>
  </si>
  <si>
    <t>7020</t>
  </si>
  <si>
    <t>11270</t>
  </si>
  <si>
    <t>36746,0</t>
  </si>
  <si>
    <t>36149,0</t>
  </si>
  <si>
    <t>35549,0</t>
  </si>
  <si>
    <t>35200</t>
  </si>
  <si>
    <t>35100</t>
  </si>
  <si>
    <t>34800</t>
  </si>
  <si>
    <t>32600</t>
  </si>
  <si>
    <t>33149</t>
  </si>
  <si>
    <t>149765</t>
  </si>
  <si>
    <t>160251</t>
  </si>
  <si>
    <t>170187</t>
  </si>
  <si>
    <t>190579</t>
  </si>
  <si>
    <t>181930</t>
  </si>
  <si>
    <t>181945</t>
  </si>
  <si>
    <t>194665</t>
  </si>
  <si>
    <t>194820</t>
  </si>
  <si>
    <t>208486</t>
  </si>
  <si>
    <t>223497</t>
  </si>
  <si>
    <t>70</t>
  </si>
  <si>
    <t>71</t>
  </si>
  <si>
    <t>73</t>
  </si>
  <si>
    <t>75</t>
  </si>
  <si>
    <t>77</t>
  </si>
  <si>
    <t>79</t>
  </si>
  <si>
    <t>83</t>
  </si>
  <si>
    <t>0,00</t>
  </si>
  <si>
    <t>100</t>
  </si>
  <si>
    <t>145637</t>
  </si>
  <si>
    <t>139958</t>
  </si>
  <si>
    <t>152919</t>
  </si>
  <si>
    <t>163236</t>
  </si>
  <si>
    <t>162200</t>
  </si>
  <si>
    <t>168554</t>
  </si>
  <si>
    <t>167483</t>
  </si>
  <si>
    <t>92575</t>
  </si>
  <si>
    <t>174764</t>
  </si>
  <si>
    <t>13313</t>
  </si>
  <si>
    <t>14115</t>
  </si>
  <si>
    <t>12680</t>
  </si>
  <si>
    <t>18100</t>
  </si>
  <si>
    <t>12695</t>
  </si>
  <si>
    <t>13220</t>
  </si>
  <si>
    <t>11650</t>
  </si>
  <si>
    <t>12867</t>
  </si>
  <si>
    <t>12865</t>
  </si>
  <si>
    <t>8040</t>
  </si>
  <si>
    <t>12965</t>
  </si>
  <si>
    <t>105395</t>
  </si>
  <si>
    <t>123490</t>
  </si>
  <si>
    <t>132462</t>
  </si>
  <si>
    <t>129482</t>
  </si>
  <si>
    <t>134843</t>
  </si>
  <si>
    <t>134845</t>
  </si>
  <si>
    <t>143252</t>
  </si>
  <si>
    <t>143255</t>
  </si>
  <si>
    <t>150083</t>
  </si>
  <si>
    <t>155479</t>
  </si>
  <si>
    <t>39</t>
  </si>
  <si>
    <t>51</t>
  </si>
  <si>
    <t>52</t>
  </si>
  <si>
    <t>53</t>
  </si>
  <si>
    <t>500</t>
  </si>
  <si>
    <t>594</t>
  </si>
  <si>
    <t>8690</t>
  </si>
  <si>
    <t>8716</t>
  </si>
  <si>
    <t>40</t>
  </si>
  <si>
    <t>ежегодно</t>
  </si>
  <si>
    <t>Распоряжение администрации муниципального образования городское поселение Кандалакша Кандалакшского района от 26.06.2013 № 256-р "Об утверждении показателей эффективности деятельности муниципальных учреждений культуры, спорта, молодежной политики и их руководителей". Приказом директора от 16.02.2016 № 49/1 утверждено "Положение об оценке эффективности деятельности работников МБУ "Кандалакшская ЦБС".  Приказ директора от 09.01.2017 № 9 "Об утверждении положения "Об оценке эффективности деятельности сотрудников МБУ "Кандалакшская ЦБС". Приказ директора от 05.07.2013 № 28 "Об утверждении критериев оценки результативности и качества труда для определения размеров выплат за интенсивность и высокие результаты работы работников муниципального бюджетного учреждения "Дворец культуры "Металлург". Приказ директора от 25.02.2016 № 11а "Об оценке эффективности деятельности сотрудников" (Положение "О порядке и условиях осуществления выплат надбавки за сложность, напряженность (интенсивность), высокие результаты работы к окладам работников муниципального бюджетного учреждения "Дворец культуры "Металлург" (Приложение № 1 к приказу № 11 а от 25.02.2016), Приказ директора муниципального бюджетного учреждения "Дворец культуры "Металлург" от 01.03.2016 № 12 "Об утверждении критериев оценки эффективности деятельности сотрудников". Приказ директора от 04.07.2016 № 38 "О внесении изменений в приказ от 25.02.2016 № 11а "Об оценке эффективности деятельности сотрудников муниципального бюджетного учреждения "Дворец культуры "Металлург". Приказ директора от 04.07.2013 №13 о/д " Об утверждении Положения об оценки эффективности деятельности сотрудников МБУ "Музей истории города Кандалакша". Приказ директора от 28.05.2015 № 26 о/д "О внесении изменений в Положение об оценке эффективности деятельности работников МБУ "Музей истории города Кандалакша"</t>
  </si>
  <si>
    <t xml:space="preserve">Протоколы заседания комиссии по проведению оценки эффективности деятельности муниципальных учреждений культуры, спорта, молодежной политики и их руководителей: от 27.02.2014, от 27.02.2015, от 20.02.2016, 16.02.2017. </t>
  </si>
  <si>
    <t>ежегодно, по мере необходимости</t>
  </si>
  <si>
    <t>Постановление администрации МО гп Кандалакша Кандалакшского района от 16.12.2016 № 939 "О внесении изменений в постановление администрации муниципального образования городское поселение Кандалакша Кандалакшского района от 01.12.2014 № 428 "Об утверждении Примерного положения об оплате труда работников муниципальных бюджетных учреждений культуры и молодежной политики, подведомственных администрации муниципального образования городское поселение Кандалакша Кандалакшского района". Постановление администрации МО гп Кандалакша Кандалакшского района от 25.12.2015 № 758 "О внесении изменений в постановление администрации муниципального образования городское поселение Кандалакша Кандалакшского района от 01.12.2014 № 428 "Об утверждении Примерного положения об оплате труда работников муниципальных бюджетных учреждений культуры и молодежной политики, подведомственных администрации муниципального образования городское поселение Кандалакша Кандалакшского района". Приказ директора от 14.11.2016 № 139/3 "О внесении изменений в Положение об оплате труда работников муниципального бюджетного учреждения "Кандалакшская централизованная библиотечная система".Приказ директора от 27.10.2016 № 136 "О внесении дополнений в Положение об оплате труда работников муниципального бюджетного учреждения "Кандалакшская централизованная библиотечная система". Приказом директора от 16.02.2016 № 49 утверждено Положение об оплате труда работников муниципального бюджетного учреждения "Кандалакшская централизованная библиотечная система". Приказом директора от 04.12.2014 № 38 утверждено Положение об оплате труда и материальном стимулировании работников МБУ "Дворец культуры "Металлург". Приказом директора от 26.11.2015 № 60 утверждены изменения в Положение об оплате труда и материальном стимулировании работников МБУ "Дворец культуры "Металлург". Приказ директора от 20.12.2016 № 62 "О внесении изменений в Положение об оплате труда работников МБУ "Дворец культуры "Металлург". Приказ директора от 15.11.2016 № 36 "О внесении изменений в Положение об оплате труда работников МБУ "Музей истории города Кандалакша". Приказ директора от 25.11.2015 №67 о/д"О внесении изменений в Положение об оплате труда сотрудников МБУ "Музей истории города Кандалакша"</t>
  </si>
  <si>
    <t>Проведение ежемесячного мониторинга вариации средней заработной платы с ежемесячным анализом фактических расходов фонда оплаты труда дают возможность более точно использовать финансовые инструменты при начислении заработной платы и стимулированию работников. Оптимизация расходов учреждений культуры на 2017 год происходила на этапе планирования бюджета МО гп Кандалакша на 2017 год. Ежемесячно предоставляются отчеты в Министерство финансов Мурманской области.</t>
  </si>
  <si>
    <t>При определении критериев стимулирования работников одним из показателей является участие специалистов в развитии и оказании платных услуг. Приказ от 14.12.2016 № 156 "Об утверждении прейскуранта платных услуг, предоставляемых МБУ "Кандалакшская ЦБС". Приказ о 23.12.2014 "Об утверждении прейскуранта на оказание платных услуг, МБУ "Музей истории города Кандалакша". Приказ директора МБУ "Дворец культуры "Металлург" от 11.10.2016 № 52 "Об утверждении прейскуранта цен на платные услуги, не относящиеся к основной деятельности". Приказ от 07.12.2015 № 63 "Об утверждении положения о порядке предоставления платных услуг МБУ "Дворец культуры "Металлург", приказ от 02.02.2016 № 8 "О внесении изменений в Положение о порядке предоставления платных услуг МБУ "Дворец культуры "Металлург", приказ от 05.02.2016 № 9 "О внесений изменений в Положения о порядке предоставления платных услуг МБУ "Дворец культуры "Металлург".  Приказ директора от 23.01.2017 № 5 "Об утверждении Плана финансово-хозяйственной деятельности МБУ "Дворец культуры "Металлург" на 2017 год".  Приказ директора от 25.01.2017 № 12 "Об утверждении плана финансово-хозяйственной деятельности МБУ "Музей истории города Кандалакша" на 2017 год . Приказ от 09.01.2017№ 1 "Об утверждении плана финансово-хозяйственной деятельности МБУ "Кандалакшская ЦБС".  В 2017 году на повышение заработной платы за счет средств от предпринимательской и иной приносящий доход деятельности планируется направить 210300,00 рублей.</t>
  </si>
  <si>
    <t>2015-2018 гг (после разработки и утверждения типовых отраслевых норм труда федеральными органами исполнительной власти)</t>
  </si>
  <si>
    <t>В ходе исполнения.</t>
  </si>
  <si>
    <t>2015-2016 гг</t>
  </si>
  <si>
    <t>Постановление администрации муниципального образования городское поселение Кандалакша Кандалакшского района от 16.12.2015 № 724 "Об утверждении ведомственного перечня муниципальных услуг и работ, оказываемых и выполняемых муниципальными учреждениями, подведомственными администрации муниципального образования городское поселение Кандалакша Кандалакшского района". Постановление администрации муниципального образование городское поселение Кандалакша Кандалакшского района от 14.01.2016 № 5 "О внесении изменений в постановление администрации муниципального образование городское поселение Кандалакша Кандалакшского района от 16.12.2015 № 724 "Об утверждении ведомственного перечня муниципальных услуг и работ, оказываемых и выполняемых муниципальными учреждениями, подведомственными администрации муниципального образования городское поселение Кандалакша Кандалакшского района".Постановление администрации муниципального образования городское поселение Кандалакша Кандалакшского района от 28.10.2016 № 796 "О внесении изменений в постановление администрации муниципального образование городское поселение Кандалакша Кандалакшского района от 16.12.2015 № 724 "Об утверждении ведомственного перечня муниципальных услуг и работ, оказываемых и выполняемых муниципальными учреждениями, подведомственными администрации муниципального образования городское поселение Кандалакша Кандалакшского района".</t>
  </si>
  <si>
    <t>по мере необходимости</t>
  </si>
  <si>
    <t>Заключены дополнительные соглашения к трудовым договорам с руководителями учреждений по типовой форме, утвержденной постановлением Правительства Российской Федерации от 12.04.2013   № 319 «О типовой форме трудового договора с руководителем государственного (муниципального) учреждения» заключены в 2013 году.</t>
  </si>
  <si>
    <t>Руководители учреждений культуры ежегодно (в установленные сроки) предоставляют в администрацию  МО гп Кандалакша Кандалакшского района сведения о своих доходах, об имуществе и обязательствах имущественного характера и о доходах, об имуществе и обязательствах имущественного характера своего супруга (супруги) и несовершеннолетних детей и размещаются в сети Интернет на официальном сайте администрации муниципального образования городское поселение Кандалакша в разделе: Главная/ Антикоррупция/ Сведения о доходах и расходах.</t>
  </si>
  <si>
    <t>В связи с изменением законодательства в 2016 году оснований для проведения проверки достоверности и полноты сведений о доходах, об имуществе и обязательствах имущественного характера руководителей учреждений культуры нет.</t>
  </si>
  <si>
    <t>Распоряжение администрации муниципального образования городское поселение Кандалакша Кандалакшского района от 24.03.2017  № 133-Р "О фонде оплаты труда муниципальных учреждений культуры, подведомственных администрации муниципального образования городское поселение Кандалакша Кандалакшского района". Все регламентированные и рекомендуемые нормы учреждениями соблюдаются и ежегодно анализируются. В настоящее время наименьшее соотношение средней заработной платы руководителей и средней заработной платы работников муниципальных учреждений культуры составляет 1,3, наибольшее - 1,8.</t>
  </si>
  <si>
    <t>Распоряжение администрации МО гп Кандалакша Кандалакшский район от 15.03.2017 № 92-РК об оплате труда Мазуриной М.В.  Распоряжение администрации МО гп Кандалакша Кандалакшский район от 15.03.2017  № 90-РК об оплате труда А.В.Поповой. Распоряжение администрации МО гп Кандалакша Кандалакшский район от 15.03.2017 № 93-РК об оплате труда И.В.Федоровой.</t>
  </si>
  <si>
    <t>Проведены плановые мероприятия по переходу на "Эффективный контракт". Анализируются основные должностные функции работников с целью дальнейшего определения критериев оценки труда. Проведено собрание трудового коллектива МБУ "Кандалакшская ЦБС" 22.02.2016, 01.03.2017. Совещание с участием специалистов Комитета по культуре и искусству Мурманской области "Основные мероприятия, направленные на повышение эффективности и качества предоставляемых услуг в сфере культуры, связанные с переходом на "эффективный контракт" 14.09.2015. На сегодняшний день заключены с работниками учреждений культуры "эффективный контракт": МБУ "Музей истории города Кандалакша" -100%; МБУ "Дворец культуры "Металлург" - 100%; МБУ "Кандалакшская ЦБС" - 100%.</t>
  </si>
  <si>
    <t xml:space="preserve"> В целях повышения квалификации сотрудников проводятся обучающие семинары на базе учреждений культуры. Ежегодно учреждение включает в План финансово-хозяйственной деятельности расходы на курсы повышения квалификации и реализует запланированные показатели. В настоящее время повысили свою квалификацию 27 работника учреждений культуры. </t>
  </si>
  <si>
    <t>Приказ № 78-к от 09.11.2015 "О переводе специалиста с должности "хормейстер" на должность "заведующий информационно-методическим отделом". Приказ № 10-к от 26.01.2016 "О переводе специалиста с должности "заведующий сектором по организации работы с детьми и молодежью" на должность "заведующий отделом культурно-досуговой деятельности". Приказ № 11-к от 26.01.2016 "О переводе специалиста с должности "ведущий методист" на должность "заведующий сектором по организации работы с детьми и молодежью". Приказ директора от 01.03.2017 № 25-л/с "О переводе специалиста с должности "библиотекарь" на должность "заведующий отделом".Приказ директора от 23.06.2017 № 77-л/с "О переводе специалиста с должности "библиотекарь читального зала" на должность "ведущего библиотекаря".</t>
  </si>
  <si>
    <t>2015 г. после разработки и утверждения профессиональных стандартов в сфере культуры федеральными органами исполнительной власти</t>
  </si>
  <si>
    <t>ежегодно, начиная с 2014 года</t>
  </si>
  <si>
    <t xml:space="preserve">Приказ директора от 12.01.2015 № 7 "Об утверждении Положения о проведении аттестации работников МБУ "Кандалакшская ЦБС". Приказ директора от 04.08.2015 № 78, от 31.08.2015 № 79 "О внесении изменений в Положение о проведении аттестации работников МБУ "Кандалакшская ЦБС". Приказ директора МБУ "Кандалакшская ЦБС" от 04.08.2015 № 78 " О внесении изменений в положение о порядке проведения аттестации работников". Приказ директора от 09.01.2017 № 7 "О проведении аттестации работников МБУ "Кандалакшская ЦБС"в 2017году". Приказ директора от 30.06.2015 № 26 "Об утверждении Положения о порядке проведения аттестации работников МБУ "Дворец культуры "Металлург". Приказ директора от 02.12.2015 № 61 "Об утверждении результатов аттестации работников МБУ "Дворец культуры "Металлург". Приказ директора от 30.08.2016 № 20-1 о/д "Об утверждении положения о проведении аттестации работников МБУ "Музей истории города Кандалакша". Приказ директора от 30.08.2016 № 21 о/д "О проведении аттестации работников МБУ "Музей истории города Кандалакша". </t>
  </si>
  <si>
    <t>Распоряжение администрации муниципального образования городское поселение Кандалакша Кандалакшского района от 09.09.2015 № 205-Р "Об утверждении перечня должностей, отнесенных к категории вспомогательного персонала муниципальных учреждений культуры, подведомственных администрации муниципального образование городское поселение Кандалакша Кандалакшского района". Распоряжение администрации муниципального образование Кандалакша Кандалакшского района от 09.09.2015 № 204-Р "Об утверждении перечней должностей и профессий работников муниципальных учреждений культуры, подведомственных администрации муниципального образования городское поселение Кандалакша Кандалакшского района, относимых к основному персоналу по видам экономической деятельности". Распоряжение администрации муниципального образования городское поселение Кандалакша Кандалакшского района от 09.09.2015 № 203-Р "Об утверждении перечня должностей, отнесенных к категории административно-управленческого персонала муниципальных учреждений культуры, подведомственных администрации муниципального образования городское поселение Кандалакша Кандалакшского района". Распоряжение администрации муниципального образования городское поселение Кандалакша Кандалакшского района от 19.07.2016 № 354-Р "О внесении изменений в распоряжение администрации муниципального образования городское поселение Кандалакша Кандалакшского района от 09.09.2015 № 205-Р "Об утверждении перечня должностей, отнесенных к категории вспомогательного персонала муниципальных учреждений культуры, подведомственных администрации муниципального образование городское поселение Кандалакша Кандалакшского района". Приказ директора от 17.09.2015 № 54 "Об утверждении Перечня должностей в МБУ "Музей истории города Кандалакша". Приказ директора от 10.09.2015 № 80 "Об утверждении перечня должностей, отнесенных к категории административно-управленческого персонала МБУ "Кандалакшская ЦБС". Приказ директора от 10.09.2015 № 80/1 "Об утверждении перечня должностей и профессий работников МБУ "Кандалакшская ЦБС", относимых к основному персоналу по видам экономической деятельности". Приказ директора от 10.09.2015 № 80/2 "Об утверждении перечня должностей, отнесенных к категории вспомогательного персонала МБУ "Кандалакшская ЦБС". Приказ директора от 10.09.2015 № 34 "Об утверждении Перечня должностей МБУ "Дворец культуры "Металлург". Приказ директора от 06.06.2016 № 35 "О внесении изменений в приказ от 10.09.2015 № 34 "Об утверждении Перечня должностей МБУ "Дворец культуры "Металлург". Распоряжение администрации муниципального образования городское поселение Кандалакша Кандалакшского района от 2403.2017 №133-Р "О фонде оплаты труда муниципальных учреждений культуры, подведомственных администрации муниципального образования городское поселение Кандалакша Кандалакшского района".Распоряжение администрации муниципального образования городское поселение Кандалакша Кандалакшского района от 19.07.2016 № 354-р "О внесении изменений в распоряжение администрации муниципального образования городское поселение Кандалакша Кандалакшского района от 09.09.2015 № 205-р "Об утверждении перечня должностей, отнесенных к категории вспомогательного персонала муниципальных учреждений культуры, подведомственных администрации муниципального образование городское поселение Кандалакша Кандалакшского района".</t>
  </si>
  <si>
    <t>ежегодно, начиная с 2015 года</t>
  </si>
  <si>
    <t>В соответствии с распоряжением администрации муниципального образования городское поселение Кандалакша Кандалакшского района от 24.03.2017 № 133-Р "О фонде оплаты труда муниципальных учреждений культуры, подведомственных администрации муниципального образования городское поселение Кандалакша Кандалакшского района" муниципальные учреждения выполняют соотношение до 1:0,7-0,5, кроме МБУ "Кандалакшская ЦБС". За период январь-март 2017 г. соотношение средней заработной платы основного и вспомогательного персонала  МБУ "Кандалакшская ЦБС" составляет 1:0,93. На момент утверждения показателей "дорожной карты" при расчете данного коэффициента в учреждении в состав вспомогательного персонала входили должности, отнесенные к общеотраслевым профессиям рабочих. Для повышения среднемесячной заработной платы в учреждении до уровня, предусмотренного Указами  Президента РФ, часть должностей вспомогательного персонала была выведена на аутсорсинг. После перевода низкооплачиваемых категорий работников на аутсорсинг в  штатном расписании учреждения утверждены должности, отнесенные к общеотраслевым должностям руководителей, специалистов и служащих, часть из которых имеет квалификацию "ведущий". Основной целью внесения изменений в штатное расписание для учреждения являлась оптимизация расходов для увеличения среднего показателя заработной платы и выполнения "майских" Указов Президента РФ.</t>
  </si>
  <si>
    <t>Уточнение потребности в дополнительных ресурсах на повышение заработной платы работников муниципальных учреждений культуры осуществляется специалистами финансового отдела администрации МО гп Кандалакша в соответствии с информацией, предоставляемой учреждениями культуры. Распоряжение администрации муниципального образования городское поселение Кандалакша Кандалакшского района от 28.12.2016 № 668-Р "О внесении изменений в План мероприятий ("дорожную карту") "Изменения в отраслях социальной сферы, направленные на повышение эффективности сферы культуры муниципального образования городское поселение Кандалакша Кандалакшского района", утвержденный распоряжением администрации муниципального образования городское поселение Кандалакша Кандалакшского района от 28.05.213 № 236-Р ( в ред. от 10.09.2014 № 174-Р, от 05.05.2015 № 100-Р, от 01.07.2015 № 147-Р)</t>
  </si>
  <si>
    <t>ежеквартально, в установленные сроки</t>
  </si>
  <si>
    <t>Федеральные формы статистического наблюдения:П-4 труд - квартал "Сведения о численности и заработной плате работников"; ЗП-культура "Сведения о численности и оплате труда работников сферы культуры по категориям персонала".</t>
  </si>
  <si>
    <t>в установленные сроки</t>
  </si>
  <si>
    <t>Постановление администрации муниципального образования Кандалакшский район от 17.09.2014 "О комиссии по мониторингу достижения на территории муниципального образования Кандалакшский район целевых показателей социально-экономического развития, установленных Указами Президента РФ о 07.05.2012 № 596-601 Мониторинг по средней заработной плате работников учреждения проводится ежемесячно руководителями учреждений и в соответствии с запросами предоставляется отделом по культуре и делам молодежи в адрес комитета по культуре и искусству Мурманской области.</t>
  </si>
  <si>
    <t>ежегодно до 10 января, до 10 июля</t>
  </si>
  <si>
    <t>Мониторинг реализации Программы поэтапного совершенствования системы оплаты труда проводится один раз в полугодие отделом по культуре и делам молодежи администрации муниципального образования городское поселение Кандалакша и в соответствии с запросами предоставляется в адрес Комитета по культуре и искусству Мурманской области</t>
  </si>
  <si>
    <t>ежеквартально, начиная со II квартала 2013 года</t>
  </si>
  <si>
    <t>Мониторинг реализации мероприятий, предусмотренных "дорожной картой", и достижения целевых показателей (индикаторов) "дорожной карты" проводится ежеквартально отделом по культуре и делам молодежи и в соответствии с запросами предоставляется в адрес Комитета по культуре и искусству Мурманской области.</t>
  </si>
  <si>
    <t xml:space="preserve"> Официальный сайт администрации муниципального образования городское поселение Кандалакша в разделе: Главная/ Отдел по культуре и делам молодежи/Исполнение указов Президента РФ. Собрание трудовых коллективов учреждений культуры с освещением вопросов по выполнению мероприятий "дорожной карты"проведены В МБУ "Музей истории города Кандалакша" - 23.01.2015 г.,28.04.2016 г., 16.03.2017 г., в МБУ "Кандалакшская ЦБС - 28.01.2016 г., 11.04.2016 г.,31.08.2016 г., 06.12.2016 г., 01.03.2017 г., в МБУ ДК "Металлург" -17.03.2015 г. Совещание с участием специалистов Комитета по культуре и искусства Мурманской области 14.09.2015 "Основные мероприятия, направленные на повышение эффективности и качества предоставляемых услуг в сфере культуры, связанные с переходом на "Эффективный контракт".  Совещание с руководителями учреждений культуры и молодежной политики 07.04.2016 "О выполнении учреждениями культуры и молодежной политики плана мероприятий ("дорожная карта") "Изменения в отраслях социальной сферы, направленные на повышение эффективности сферы культуры муниципального образования городское поселение Кандалакша Кандалакшского района" и в сфере молодежной политики. Выездное совещание Комитета по культуре и искусству Мурманской области 28.06.2016.</t>
  </si>
  <si>
    <t>Распоряжение администрации МО гп Кандалакша Кандалакшский район от 20.03.2014 № 67-р "Об утверждении календарного плана мероприятий по формированию независимой системы оценки качества работы муниципальных учреждений культуры и молодежной политики". Постановление администрации муниципального образования городское поселение Кандалакша кандалакшского района от 24.04.2014 № 113 "Об общественном совете при администрации муниципального образования городское поселение Кандалакша Кандалакшского района". Постановление администрации МО гп Кандалакша Кандалакшский район от 03.10.2014 № 297 "Об утверждении Положения об Общественном совете при администрации муниципального образования городское поселение Кандалакша". Распоряжение администрации МО гп Кандалакша от 17.10.2014 № 226-р "Об утверждении состава и порядка работы конкурсной комиссии по формированию Общественного совета при администрации муниципального образования городское поселение Кандалакша Кандалакшского района". Распоряжение администрации МО гп Кандалакша от 20.10.2014 № 319 "Об утверждении состава Общественного совета при администрации муниципального образования городское поселение Кандалакша Кандалакшского района". Постановление администрации МО гп Кандалакша Кандалакшского района от 10.11.2014 № 372 "Об утверждении списка резерва кандидатов в члены Общественного совета при администрации муниципального образования городское поселение Кандалакша." Проведение независимой оценки качества работы учреждений культуры, подведомственных администрации МО гп Кандалакша и негосударственных организаций культуры в 2016 году утверждено решением Общественного совета при администрации МО гп Кандалакша(протокол № 1 от 22.03.2016).</t>
  </si>
  <si>
    <t>Постановление администрации муниципального образования городское поселение Кандалакша от 03.10.2014 № 297 "Об утверждении Положения об общественном совете при администрации муниципального образования городское поселение Кандалакша Кандалакшского района". Распоряжение администрации муниципального образования городское поселение Кандалакша Кандалакшского района от 17.10.2014 № 226-Р "Об утверждении состава и порядка работы конкурсной комиссии по формированию Общественного состава при администрации муниципального образования городское поселение Кандалакша Кандалакшского района". Постановление администрации муниципального образования городское поселение Кандалакша Кандалакшского района от 20.10.2014 № 319 "Об утверждении состава Общественного совета при администрации муниципального образования городское поселение Кандалакша Кандалакшского района". Календарный план работы Общественного совета при администрации муниципального образования городское поселение Кандалакша Кандалакшского района утвержден решением Совета Протокол № 1 от 20.10.2014. Решение Общественного совета при администрации МО гп Кандалакша (протокол № 1 от 16.12.2014) "Об утверждении порядка проведения независимой оценки качества работы муниципальных учреждений г. Кандалакша, оказывающих услуги в сфере культуры, физической культуры и спорта и молодежной политики; перечня критериев и показателей независимой оценки качества работы муниципальных учреждений г. Кандалакша, оказывающих услуги в сфере культуры, физической культуры и спорта и молодежной политики". Проведение независимой оценки качества работы учреждений культуры, подведомственных администрации МО гп Кандалакша и негосударственных организаций культуры в 2016 году утверждено решением Общественного совета при администрации МО гп Кандалакша(протокол № 1 от 22.03.2016).</t>
  </si>
  <si>
    <t>Секретарь Общественного совета обеспечивает следующую работу: ведет протокол заседания Общественного совета; уведомляет членов Общественного совета о дате  и времени предстоящего заседания; готовит проекты решений Общественного совета и иных документов, исходящих от Общественного совета; взаимодействует с подведомственными учреждениями культуры по вопросам организационно-технического и информационного сопровождения деятельности Общественного совета.</t>
  </si>
  <si>
    <t>II полугодие 2014 года</t>
  </si>
  <si>
    <t>Перечень общественных организаций, представители которых включены в состав Общественного совета при администрации муниципального образования городское поселение Кандалакша: "Федерация фитнеса и спортивных танцев г. Кандалакши",МРОО "Ассоциация мастеров ручного труда", Кандалакшское отделение Мурманской областной общественной организации "Друзья Финляндии", Кандалакшская местная общественная организация "Общество дружбы "Россия-Швеция"</t>
  </si>
  <si>
    <t>IV квартал 2014 года</t>
  </si>
  <si>
    <t>Официальный сайт администрации муниципального образования городское поселение Кандалакша, официальный сайт МБУ "Музей истории города Кандалакша", официальный сайт МБУ "Дворец культуры "Металлург", официальный сайт МБУ "Кандалакшская ЦБС", федеральный официальный сайт для размещения информации о государственных (муниципальных) учреждениях (www.bus.gov.ru)</t>
  </si>
  <si>
    <t>Мониторинг по независимой оценке качества  осуществляется в соответствии с постановлением администрации муниципального образования городское поселение Кандалакша Кандалакшского района от 03.10.2014 № 297 "Об утверждении Положения об общественном совете при администрации муниципального образования городское поселение Кандалакша Кандалакшского района". Проводились следующие мероприятия: анкетирование, посещение учреждений культуры, электронные презентации о деятельности учреждений культуры. Предложения по улучшению качества и эффективности работы муниципальных учреждений г. Кандалакша, оказывающих услуги в сфере культуры, физической культуры, спорта и молодежной политики утверждены решением Общественного совета при администрации муниципального образования городское поселение Кандалакша Кандалакшского района от 26.12.2014</t>
  </si>
  <si>
    <t>Информация о создании независимой системы оценки качества работы организаций культуры в форме пресс-релиза была направлена в местные СМИ и размещена на сайте администрации МО гп Кандалакша</t>
  </si>
  <si>
    <t>отчет о функционировании независимой системы оценки качества в Комитет по культуре и искусству Мурманской области был направлен администрацией муниципального образования городское поселение Кандалакша Кандалакшского района от 11.03.2015 № 849</t>
  </si>
  <si>
    <t>135</t>
  </si>
  <si>
    <t>113</t>
  </si>
  <si>
    <t>102,1</t>
  </si>
  <si>
    <t>103,4</t>
  </si>
  <si>
    <t>105</t>
  </si>
  <si>
    <t>94,8</t>
  </si>
  <si>
    <t>91,3</t>
  </si>
  <si>
    <t>104</t>
  </si>
  <si>
    <t>22965,9</t>
  </si>
  <si>
    <t>28101,7</t>
  </si>
  <si>
    <t>28379,6</t>
  </si>
  <si>
    <t>27226,4</t>
  </si>
  <si>
    <t>32960</t>
  </si>
  <si>
    <t>31399,3</t>
  </si>
  <si>
    <t>40860</t>
  </si>
  <si>
    <t>36839,7</t>
  </si>
  <si>
    <t>48100</t>
  </si>
  <si>
    <t>31,3</t>
  </si>
  <si>
    <t>37,2</t>
  </si>
  <si>
    <t>35,7</t>
  </si>
  <si>
    <t>34,8</t>
  </si>
  <si>
    <t>34,4</t>
  </si>
  <si>
    <t>33,8</t>
  </si>
  <si>
    <t>41,5</t>
  </si>
  <si>
    <t>51,5</t>
  </si>
  <si>
    <t>30,3</t>
  </si>
  <si>
    <t>9,3</t>
  </si>
  <si>
    <t>11,2</t>
  </si>
  <si>
    <t>10,7</t>
  </si>
  <si>
    <t>10,5</t>
  </si>
  <si>
    <t>10,8</t>
  </si>
  <si>
    <t>10,2</t>
  </si>
  <si>
    <t>12,5</t>
  </si>
  <si>
    <t>15,5</t>
  </si>
  <si>
    <t>9,1</t>
  </si>
  <si>
    <t>0,2</t>
  </si>
  <si>
    <t>0,1</t>
  </si>
  <si>
    <t>176579</t>
  </si>
  <si>
    <t>82672</t>
  </si>
  <si>
    <t>38004</t>
  </si>
  <si>
    <t>24,06</t>
  </si>
  <si>
    <t>17,26</t>
  </si>
  <si>
    <t>7,26</t>
  </si>
  <si>
    <t>5,21</t>
  </si>
  <si>
    <t xml:space="preserve">Приказом директора от 26.06.2015 № 65/1 утверждено "Положение о системе нормирования труда МБУ "Кандалакшская ЦБС".  Приказ директора от 19.08.2016 № 19о/д "О внедрении системы нормирования труда в МБУ "Музей истории города Кандалакша". Приказ директора от 15.08.2016 № 44 "О внедрении системы нормирования труда в МБУ ДК "Металлург" с изменениями в приказах от 15.04.2017 № 33, от 07.09.2017 № 63. Приказ директора от 18.08.2016 № 110 "Об утверждении плана-графика проведения мероприятий по внедрению системы нормирования труда в МБУ "Кандалакшская ЦБС". Приказ директора от 12.09.2016 № 122 "О создании рабочей группы по внедрению системы нормирования труда в МБУ "Кандалакшская ЦБС".  Приказ директора от 08.11.2016 № 54 " О работе по внедрению системы нормирования труда" (Положение о системе нормирования труда в МБУ "ДК "Металлург"). </t>
  </si>
  <si>
    <t xml:space="preserve">Приказ директора МБУ "Дворец культуры "Металлург" от 23.08.2016 № 46 "О внедрении профессиональных стандартов", приказ директора МБУ "Дворец культуры "Металлург" от 22.12.2016 № 63 "О внедрении профессиональных стандартов". Приказ директора от 09.09.2016 № 120 "О внедрении профессиональных стандартов в МБУ "Кандалакшская ЦБС".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</si>
</sst>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_(&quot;$&quot;* \(\ #,##0\ \);_(&quot;$&quot;* &quot;-&quot;_);_(\ @_ \)"/>
    <numFmt numFmtId="165" formatCode="_(* #,##0_);_(* \(\ #,##0\ \);_(* &quot;-&quot;_);_(\ @_ \)"/>
    <numFmt numFmtId="166" formatCode="_(&quot;$&quot;* #,##0.00_);_(&quot;$&quot;* \(\ #,##0.00\ \);_(&quot;$&quot;* &quot;-&quot;??_);_(\ @_ \)"/>
    <numFmt numFmtId="167" formatCode="_(* #,##0.00_);_(* \(\ #,##0.00\ \);_(* &quot;-&quot;??_);_(\ @_ \)"/>
    <numFmt numFmtId="168" formatCode="#,##0.0"/>
  </numFmts>
  <fonts count="24" x14ac:knownFonts="1">
    <font>
      <sz val="11"/>
      <color indexed="8"/>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ahoma"/>
    </font>
    <font>
      <b/>
      <sz val="8"/>
      <name val="Tahoma"/>
      <family val="2"/>
      <charset val="204"/>
    </font>
    <font>
      <sz val="8"/>
      <name val="Tahoma"/>
      <family val="2"/>
      <charset val="204"/>
    </font>
    <font>
      <sz val="10"/>
      <name val="Tahoma"/>
      <family val="2"/>
      <charset val="204"/>
    </font>
    <font>
      <b/>
      <sz val="10"/>
      <name val="Tahoma"/>
      <family val="2"/>
      <charset val="204"/>
    </font>
    <font>
      <sz val="11"/>
      <color indexed="8"/>
      <name val="Times New Roman"/>
      <family val="2"/>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18" fillId="0" borderId="0" applyFont="0" applyFill="0" applyBorder="0" applyAlignment="0" applyProtection="0"/>
    <xf numFmtId="167"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21"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92">
    <xf numFmtId="0" fontId="0" fillId="0" borderId="0" xfId="0"/>
    <xf numFmtId="49" fontId="0" fillId="0" borderId="0" xfId="42" applyNumberFormat="1" applyFont="1"/>
    <xf numFmtId="0" fontId="18" fillId="0" borderId="0" xfId="23"/>
    <xf numFmtId="0" fontId="20" fillId="0" borderId="0" xfId="23" applyFont="1"/>
    <xf numFmtId="0" fontId="20" fillId="24" borderId="0" xfId="23" applyFont="1" applyFill="1"/>
    <xf numFmtId="0" fontId="20" fillId="0" borderId="10" xfId="23" applyFont="1" applyBorder="1" applyAlignment="1">
      <alignment horizontal="center"/>
    </xf>
    <xf numFmtId="0" fontId="20" fillId="24" borderId="10" xfId="23" applyFont="1" applyFill="1" applyBorder="1" applyAlignment="1">
      <alignment horizontal="center"/>
    </xf>
    <xf numFmtId="0" fontId="20" fillId="0" borderId="0" xfId="23" applyFont="1" applyBorder="1"/>
    <xf numFmtId="0" fontId="20" fillId="24" borderId="10" xfId="23" applyFont="1" applyFill="1" applyBorder="1"/>
    <xf numFmtId="0" fontId="20" fillId="24" borderId="0" xfId="23" applyFont="1" applyFill="1" applyBorder="1"/>
    <xf numFmtId="0" fontId="20" fillId="0" borderId="0" xfId="23" applyFont="1" applyBorder="1" applyAlignment="1">
      <alignment horizontal="center"/>
    </xf>
    <xf numFmtId="0" fontId="18" fillId="0" borderId="0" xfId="23" applyBorder="1"/>
    <xf numFmtId="0" fontId="20" fillId="24" borderId="11" xfId="23" applyFont="1" applyFill="1" applyBorder="1"/>
    <xf numFmtId="0" fontId="20" fillId="24" borderId="12" xfId="23" applyFont="1" applyFill="1" applyBorder="1" applyAlignment="1">
      <alignment horizontal="center"/>
    </xf>
    <xf numFmtId="0" fontId="20" fillId="0" borderId="13" xfId="23" applyFont="1" applyBorder="1" applyAlignment="1">
      <alignment horizontal="center"/>
    </xf>
    <xf numFmtId="0" fontId="20" fillId="0" borderId="10" xfId="23" applyFont="1" applyBorder="1" applyAlignment="1">
      <alignment horizontal="center" vertical="center"/>
    </xf>
    <xf numFmtId="0" fontId="19" fillId="0" borderId="0" xfId="23" applyFont="1" applyBorder="1" applyAlignment="1">
      <alignment horizontal="center" vertical="center" wrapText="1"/>
    </xf>
    <xf numFmtId="0" fontId="20" fillId="24" borderId="0" xfId="23" applyFont="1" applyFill="1" applyBorder="1" applyAlignment="1">
      <alignment horizontal="center"/>
    </xf>
    <xf numFmtId="0" fontId="20" fillId="24" borderId="14" xfId="23" applyFont="1" applyFill="1" applyBorder="1"/>
    <xf numFmtId="49" fontId="20" fillId="0" borderId="10" xfId="23" applyNumberFormat="1" applyFont="1" applyBorder="1" applyAlignment="1">
      <alignment horizontal="center" vertical="center"/>
    </xf>
    <xf numFmtId="0" fontId="21" fillId="0" borderId="10" xfId="23" applyFont="1" applyBorder="1" applyAlignment="1">
      <alignment horizontal="center" vertical="center"/>
    </xf>
    <xf numFmtId="0" fontId="20" fillId="24" borderId="10" xfId="23" applyFont="1" applyFill="1" applyBorder="1" applyAlignment="1">
      <alignment vertical="center"/>
    </xf>
    <xf numFmtId="49" fontId="20" fillId="0" borderId="10" xfId="23" applyNumberFormat="1" applyFont="1" applyBorder="1" applyAlignment="1">
      <alignment horizontal="left" vertical="center" wrapText="1" indent="1"/>
    </xf>
    <xf numFmtId="49" fontId="20" fillId="0" borderId="10" xfId="23" applyNumberFormat="1" applyFont="1" applyBorder="1" applyAlignment="1">
      <alignment horizontal="left" vertical="center" wrapText="1" indent="2"/>
    </xf>
    <xf numFmtId="0" fontId="20" fillId="0" borderId="10" xfId="23" applyFont="1" applyBorder="1" applyAlignment="1">
      <alignment horizontal="left" vertical="center" wrapText="1" indent="1"/>
    </xf>
    <xf numFmtId="0" fontId="20" fillId="0" borderId="10" xfId="23" applyNumberFormat="1" applyFont="1" applyBorder="1" applyAlignment="1">
      <alignment horizontal="left" vertical="center" wrapText="1" indent="1"/>
    </xf>
    <xf numFmtId="0" fontId="20" fillId="0" borderId="10" xfId="23" applyFont="1" applyBorder="1" applyAlignment="1">
      <alignment horizontal="left" vertical="center" wrapText="1" indent="2"/>
    </xf>
    <xf numFmtId="0" fontId="19" fillId="0" borderId="0" xfId="23" applyFont="1" applyBorder="1" applyAlignment="1"/>
    <xf numFmtId="0" fontId="20" fillId="0" borderId="0" xfId="23" applyFont="1" applyAlignment="1">
      <alignment horizontal="left"/>
    </xf>
    <xf numFmtId="49" fontId="20" fillId="0" borderId="0" xfId="23" applyNumberFormat="1" applyFont="1" applyBorder="1" applyAlignment="1">
      <alignment horizontal="center" vertical="center"/>
    </xf>
    <xf numFmtId="49" fontId="20" fillId="0" borderId="0" xfId="23" applyNumberFormat="1" applyFont="1" applyBorder="1" applyAlignment="1">
      <alignment horizontal="left" vertical="center" wrapText="1" indent="1"/>
    </xf>
    <xf numFmtId="49" fontId="20" fillId="0" borderId="15" xfId="23" applyNumberFormat="1" applyFont="1" applyBorder="1" applyAlignment="1">
      <alignment horizontal="center" vertical="center"/>
    </xf>
    <xf numFmtId="49" fontId="20" fillId="0" borderId="15" xfId="23" applyNumberFormat="1" applyFont="1" applyBorder="1" applyAlignment="1">
      <alignment horizontal="left" vertical="center" wrapText="1" indent="1"/>
    </xf>
    <xf numFmtId="0" fontId="20" fillId="24" borderId="15" xfId="23" applyFont="1" applyFill="1" applyBorder="1" applyAlignment="1">
      <alignment horizontal="center"/>
    </xf>
    <xf numFmtId="0" fontId="20" fillId="0" borderId="10" xfId="23" applyFont="1" applyFill="1" applyBorder="1" applyAlignment="1">
      <alignment horizontal="center" vertical="center"/>
    </xf>
    <xf numFmtId="0" fontId="20" fillId="0" borderId="0" xfId="23" applyFont="1" applyFill="1" applyBorder="1" applyAlignment="1">
      <alignment horizontal="center" vertical="center"/>
    </xf>
    <xf numFmtId="0" fontId="20" fillId="0" borderId="10" xfId="23" applyFont="1" applyBorder="1" applyAlignment="1">
      <alignment horizontal="left" vertical="top" wrapText="1" indent="1"/>
    </xf>
    <xf numFmtId="0" fontId="20" fillId="0" borderId="10" xfId="23" applyNumberFormat="1" applyFont="1" applyBorder="1" applyAlignment="1">
      <alignment horizontal="left" vertical="top" wrapText="1" indent="1"/>
    </xf>
    <xf numFmtId="0" fontId="20" fillId="0" borderId="12" xfId="23" applyFont="1" applyBorder="1" applyAlignment="1">
      <alignment horizontal="center" vertical="center" wrapText="1"/>
    </xf>
    <xf numFmtId="49" fontId="20" fillId="0" borderId="10" xfId="23" applyNumberFormat="1" applyFont="1" applyBorder="1" applyAlignment="1">
      <alignment horizontal="center"/>
    </xf>
    <xf numFmtId="0" fontId="20" fillId="24" borderId="10" xfId="23" applyNumberFormat="1" applyFont="1" applyFill="1" applyBorder="1" applyAlignment="1">
      <alignment horizontal="center"/>
    </xf>
    <xf numFmtId="0" fontId="20" fillId="0" borderId="10" xfId="23" applyFont="1" applyBorder="1" applyAlignment="1">
      <alignment horizontal="center" vertical="center" wrapText="1"/>
    </xf>
    <xf numFmtId="0" fontId="21" fillId="0" borderId="0" xfId="23" applyFont="1" applyBorder="1" applyAlignment="1">
      <alignment horizontal="center" vertical="center" wrapText="1" shrinkToFit="1"/>
    </xf>
    <xf numFmtId="0" fontId="20" fillId="24" borderId="10" xfId="23" applyFont="1" applyFill="1" applyBorder="1" applyAlignment="1">
      <alignment horizontal="center" vertical="center" shrinkToFit="1"/>
    </xf>
    <xf numFmtId="0" fontId="20" fillId="0" borderId="10" xfId="23" applyFont="1" applyBorder="1" applyAlignment="1">
      <alignment horizontal="center" vertical="center" wrapText="1" shrinkToFit="1"/>
    </xf>
    <xf numFmtId="0" fontId="20" fillId="0" borderId="10" xfId="23" applyFont="1" applyBorder="1" applyAlignment="1">
      <alignment horizontal="center" vertical="center" shrinkToFit="1"/>
    </xf>
    <xf numFmtId="0" fontId="20" fillId="0" borderId="0" xfId="23" applyFont="1" applyBorder="1" applyAlignment="1">
      <alignment horizontal="justify" vertical="center" wrapText="1"/>
    </xf>
    <xf numFmtId="168" fontId="20" fillId="25" borderId="10" xfId="23" applyNumberFormat="1" applyFont="1" applyFill="1" applyBorder="1" applyAlignment="1">
      <alignment horizontal="right" vertical="center"/>
    </xf>
    <xf numFmtId="4" fontId="20" fillId="25" borderId="10" xfId="23" applyNumberFormat="1" applyFont="1" applyFill="1" applyBorder="1" applyAlignment="1">
      <alignment horizontal="right" vertical="center"/>
    </xf>
    <xf numFmtId="4" fontId="20" fillId="24" borderId="10" xfId="23" applyNumberFormat="1" applyFont="1" applyFill="1" applyBorder="1" applyAlignment="1" applyProtection="1">
      <alignment horizontal="right" vertical="center"/>
      <protection locked="0"/>
    </xf>
    <xf numFmtId="168" fontId="20" fillId="25" borderId="10" xfId="42" applyNumberFormat="1" applyFont="1" applyFill="1" applyBorder="1" applyAlignment="1">
      <alignment horizontal="right" vertical="center" wrapText="1"/>
    </xf>
    <xf numFmtId="4" fontId="20" fillId="25" borderId="10" xfId="42" applyNumberFormat="1" applyFont="1" applyFill="1" applyBorder="1" applyAlignment="1">
      <alignment horizontal="right" vertical="center" wrapText="1"/>
    </xf>
    <xf numFmtId="168" fontId="20" fillId="25" borderId="10" xfId="24" applyNumberFormat="1" applyFont="1" applyFill="1" applyBorder="1" applyAlignment="1">
      <alignment horizontal="right" vertical="center"/>
    </xf>
    <xf numFmtId="4" fontId="20" fillId="25" borderId="10" xfId="24" applyNumberFormat="1" applyFont="1" applyFill="1" applyBorder="1" applyAlignment="1">
      <alignment horizontal="right" vertical="center"/>
    </xf>
    <xf numFmtId="49" fontId="20" fillId="24" borderId="10" xfId="23" applyNumberFormat="1" applyFont="1" applyFill="1" applyBorder="1" applyAlignment="1" applyProtection="1">
      <alignment horizontal="left"/>
      <protection locked="0"/>
    </xf>
    <xf numFmtId="49" fontId="20" fillId="24" borderId="10" xfId="23" applyNumberFormat="1" applyFont="1" applyFill="1" applyBorder="1" applyAlignment="1" applyProtection="1">
      <alignment horizontal="right"/>
      <protection locked="0"/>
    </xf>
    <xf numFmtId="49" fontId="20" fillId="24" borderId="10" xfId="23" applyNumberFormat="1" applyFont="1" applyFill="1" applyBorder="1" applyAlignment="1" applyProtection="1">
      <alignment horizontal="left" vertical="center"/>
      <protection locked="0"/>
    </xf>
    <xf numFmtId="49" fontId="20" fillId="24" borderId="10" xfId="23" applyNumberFormat="1" applyFont="1" applyFill="1" applyBorder="1" applyAlignment="1" applyProtection="1">
      <alignment horizontal="right" vertical="center"/>
      <protection locked="0"/>
    </xf>
    <xf numFmtId="49" fontId="20" fillId="24" borderId="10" xfId="42" applyNumberFormat="1" applyFont="1" applyFill="1" applyBorder="1" applyAlignment="1" applyProtection="1">
      <alignment horizontal="right" vertical="center" wrapText="1"/>
      <protection locked="0"/>
    </xf>
    <xf numFmtId="49" fontId="20" fillId="24" borderId="15" xfId="23" applyNumberFormat="1" applyFont="1" applyFill="1" applyBorder="1" applyAlignment="1" applyProtection="1">
      <alignment horizontal="right" vertical="center"/>
      <protection locked="0"/>
    </xf>
    <xf numFmtId="0" fontId="19" fillId="0" borderId="0" xfId="23" applyFont="1" applyAlignment="1">
      <alignment horizontal="center"/>
    </xf>
    <xf numFmtId="0" fontId="20" fillId="0" borderId="0" xfId="23" applyFont="1"/>
    <xf numFmtId="0" fontId="19" fillId="0" borderId="16" xfId="23" applyFont="1" applyBorder="1"/>
    <xf numFmtId="0" fontId="19" fillId="0" borderId="16" xfId="23" applyFont="1" applyBorder="1" applyAlignment="1">
      <alignment horizontal="left"/>
    </xf>
    <xf numFmtId="0" fontId="21" fillId="0" borderId="17" xfId="23" applyFont="1" applyBorder="1" applyAlignment="1">
      <alignment horizontal="center" vertical="center"/>
    </xf>
    <xf numFmtId="0" fontId="21" fillId="0" borderId="13" xfId="23" applyFont="1" applyBorder="1" applyAlignment="1">
      <alignment horizontal="center" vertical="center"/>
    </xf>
    <xf numFmtId="0" fontId="22" fillId="0" borderId="0" xfId="23" applyFont="1" applyBorder="1" applyAlignment="1">
      <alignment horizontal="center"/>
    </xf>
    <xf numFmtId="0" fontId="18" fillId="0" borderId="0" xfId="23" applyBorder="1" applyAlignment="1">
      <alignment horizontal="center"/>
    </xf>
    <xf numFmtId="49" fontId="20" fillId="24" borderId="0" xfId="23" applyNumberFormat="1" applyFont="1" applyFill="1" applyBorder="1" applyAlignment="1" applyProtection="1">
      <alignment horizontal="left"/>
      <protection locked="0"/>
    </xf>
    <xf numFmtId="0" fontId="20" fillId="0" borderId="0" xfId="23" applyFont="1" applyBorder="1" applyAlignment="1">
      <alignment horizontal="center"/>
    </xf>
    <xf numFmtId="0" fontId="20" fillId="0" borderId="10" xfId="23" applyFont="1" applyBorder="1" applyAlignment="1">
      <alignment horizontal="center" vertical="center" wrapText="1"/>
    </xf>
    <xf numFmtId="0" fontId="20" fillId="0" borderId="10" xfId="23" applyFont="1" applyBorder="1" applyAlignment="1">
      <alignment horizontal="center" vertical="center"/>
    </xf>
    <xf numFmtId="0" fontId="21" fillId="0" borderId="10" xfId="23" applyFont="1" applyBorder="1" applyAlignment="1">
      <alignment horizontal="center" vertical="center"/>
    </xf>
    <xf numFmtId="0" fontId="20" fillId="0" borderId="0" xfId="23" applyFont="1" applyAlignment="1">
      <alignment horizontal="left"/>
    </xf>
    <xf numFmtId="0" fontId="22" fillId="0" borderId="0" xfId="23" applyFont="1" applyBorder="1" applyAlignment="1">
      <alignment horizontal="center" vertical="center" wrapText="1" shrinkToFit="1"/>
    </xf>
    <xf numFmtId="0" fontId="21" fillId="0" borderId="0" xfId="23" applyFont="1" applyBorder="1" applyAlignment="1">
      <alignment horizontal="center" vertical="center" wrapText="1" shrinkToFit="1"/>
    </xf>
    <xf numFmtId="0" fontId="20" fillId="0" borderId="15" xfId="23" applyFont="1" applyBorder="1" applyAlignment="1">
      <alignment horizontal="center" vertical="center" shrinkToFit="1"/>
    </xf>
    <xf numFmtId="0" fontId="20" fillId="0" borderId="12" xfId="23" applyFont="1" applyBorder="1" applyAlignment="1">
      <alignment horizontal="center" vertical="center" shrinkToFit="1"/>
    </xf>
    <xf numFmtId="0" fontId="20" fillId="0" borderId="17" xfId="23" applyFont="1" applyBorder="1" applyAlignment="1">
      <alignment horizontal="center" vertical="center" shrinkToFit="1"/>
    </xf>
    <xf numFmtId="0" fontId="20" fillId="0" borderId="13" xfId="23" applyFont="1" applyBorder="1" applyAlignment="1">
      <alignment horizontal="center" vertical="center" shrinkToFit="1"/>
    </xf>
    <xf numFmtId="0" fontId="20" fillId="0" borderId="15" xfId="23" applyFont="1" applyBorder="1" applyAlignment="1">
      <alignment horizontal="center" vertical="center"/>
    </xf>
    <xf numFmtId="0" fontId="20" fillId="0" borderId="12" xfId="23" applyFont="1" applyBorder="1" applyAlignment="1">
      <alignment horizontal="center" vertical="center"/>
    </xf>
    <xf numFmtId="0" fontId="20" fillId="0" borderId="17" xfId="23" applyFont="1" applyBorder="1" applyAlignment="1">
      <alignment horizontal="center" vertical="center"/>
    </xf>
    <xf numFmtId="0" fontId="20" fillId="0" borderId="18" xfId="23" applyFont="1" applyBorder="1" applyAlignment="1">
      <alignment horizontal="center"/>
    </xf>
    <xf numFmtId="0" fontId="20" fillId="0" borderId="19" xfId="23" applyFont="1" applyBorder="1" applyAlignment="1">
      <alignment horizontal="center"/>
    </xf>
    <xf numFmtId="0" fontId="20" fillId="0" borderId="18" xfId="23" applyFont="1" applyBorder="1" applyAlignment="1">
      <alignment horizontal="center" vertical="center" wrapText="1"/>
    </xf>
    <xf numFmtId="0" fontId="20" fillId="0" borderId="19" xfId="23" applyFont="1" applyBorder="1" applyAlignment="1">
      <alignment horizontal="center" vertical="center" wrapText="1"/>
    </xf>
    <xf numFmtId="0" fontId="20" fillId="0" borderId="0" xfId="23" applyFont="1" applyAlignment="1">
      <alignment horizontal="left" vertical="center"/>
    </xf>
    <xf numFmtId="0" fontId="19" fillId="0" borderId="0" xfId="23" applyFont="1" applyBorder="1" applyAlignment="1">
      <alignment horizontal="center" vertical="center" wrapText="1"/>
    </xf>
    <xf numFmtId="0" fontId="21" fillId="0" borderId="0" xfId="23" applyFont="1" applyBorder="1" applyAlignment="1">
      <alignment horizontal="center" vertical="center" wrapText="1"/>
    </xf>
    <xf numFmtId="0" fontId="20" fillId="0" borderId="17" xfId="23" applyFont="1" applyBorder="1" applyAlignment="1">
      <alignment horizontal="center" vertical="center" wrapText="1"/>
    </xf>
    <xf numFmtId="0" fontId="20" fillId="0" borderId="13" xfId="23" applyFont="1" applyBorder="1" applyAlignment="1">
      <alignment horizontal="center" vertical="center" wrapText="1"/>
    </xf>
  </cellXfs>
  <cellStyles count="7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Comma [0]_1" xfId="19"/>
    <cellStyle name="Comma_1" xfId="20"/>
    <cellStyle name="Currency [0]_1" xfId="21"/>
    <cellStyle name="Currency_1" xfId="22"/>
    <cellStyle name="Normal_1" xfId="23"/>
    <cellStyle name="Normal_2" xfId="23"/>
    <cellStyle name="Normal_3" xfId="23"/>
    <cellStyle name="Normal_4" xfId="23"/>
    <cellStyle name="Percent_1" xfId="24"/>
    <cellStyle name="Percent_2" xfId="24"/>
    <cellStyle name="Percent_3" xfId="24"/>
    <cellStyle name="Percent_4" xfId="24"/>
    <cellStyle name="Акцент1" xfId="25" builtinId="29" customBuiltin="1"/>
    <cellStyle name="Акцент2" xfId="26" builtinId="33" customBuiltin="1"/>
    <cellStyle name="Акцент3" xfId="27" builtinId="37" customBuiltin="1"/>
    <cellStyle name="Акцент4" xfId="28" builtinId="41" customBuiltin="1"/>
    <cellStyle name="Акцент5" xfId="29" builtinId="45" customBuiltin="1"/>
    <cellStyle name="Акцент6" xfId="30" builtinId="49" customBuiltin="1"/>
    <cellStyle name="Ввод " xfId="31" builtinId="20" customBuiltin="1"/>
    <cellStyle name="Вывод" xfId="32" builtinId="21" customBuiltin="1"/>
    <cellStyle name="Вычисление" xfId="33" builtinId="22" customBuiltin="1"/>
    <cellStyle name="Заголовок 1" xfId="34" builtinId="16" customBuiltin="1"/>
    <cellStyle name="Заголовок 2" xfId="35" builtinId="17" customBuiltin="1"/>
    <cellStyle name="Заголовок 3" xfId="36" builtinId="18" customBuiltin="1"/>
    <cellStyle name="Заголовок 4" xfId="37" builtinId="19" customBuiltin="1"/>
    <cellStyle name="Итог" xfId="38" builtinId="25" customBuiltin="1"/>
    <cellStyle name="Контрольная ячейка" xfId="39" builtinId="23" customBuiltin="1"/>
    <cellStyle name="Название" xfId="40" builtinId="15" customBuiltin="1"/>
    <cellStyle name="Нейтральный" xfId="41" builtinId="28" customBuiltin="1"/>
    <cellStyle name="Обычный" xfId="0" builtinId="0"/>
    <cellStyle name="Обычный 2" xfId="50"/>
    <cellStyle name="Обычный 2 2" xfId="42"/>
    <cellStyle name="Обычный 2 3" xfId="43"/>
    <cellStyle name="Обычный 2 4" xfId="44"/>
    <cellStyle name="Обычный 2 5" xfId="45"/>
    <cellStyle name="Обычный 2 6" xfId="46"/>
    <cellStyle name="Обычный 2 7" xfId="47"/>
    <cellStyle name="Обычный 2 8" xfId="48"/>
    <cellStyle name="Обычный 2 9" xfId="49"/>
    <cellStyle name="Обычный 2_1" xfId="50"/>
    <cellStyle name="Обычный 3" xfId="50"/>
    <cellStyle name="Обычный 4" xfId="50"/>
    <cellStyle name="Обычный 5" xfId="50"/>
    <cellStyle name="Обычный 6" xfId="50"/>
    <cellStyle name="Обычный 7" xfId="50"/>
    <cellStyle name="Обычный 8" xfId="50"/>
    <cellStyle name="Обычный 9" xfId="50"/>
    <cellStyle name="Плохой" xfId="51" builtinId="27" customBuiltin="1"/>
    <cellStyle name="Пояснение" xfId="52" builtinId="53" customBuiltin="1"/>
    <cellStyle name="Примечание" xfId="53" builtinId="10" customBuiltin="1"/>
    <cellStyle name="Процентный 2" xfId="54"/>
    <cellStyle name="Связанная ячейка" xfId="55" builtinId="24" customBuiltin="1"/>
    <cellStyle name="Текст предупреждения" xfId="56" builtinId="11" customBuiltin="1"/>
    <cellStyle name="Хороший" xfId="5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
  <sheetViews>
    <sheetView workbookViewId="0"/>
  </sheetViews>
  <sheetFormatPr defaultRowHeight="15" x14ac:dyDescent="0.25"/>
  <sheetData/>
  <sheetProtection password="C86F" sheet="1" scenarios="1"/>
  <phoneticPr fontId="0" type="noConversion"/>
  <pageMargins left="0.7" right="0.7"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B10"/>
  <sheetViews>
    <sheetView workbookViewId="0">
      <selection activeCell="N20" sqref="N20"/>
    </sheetView>
  </sheetViews>
  <sheetFormatPr defaultRowHeight="15" x14ac:dyDescent="0.25"/>
  <sheetData>
    <row r="1" spans="1:2" x14ac:dyDescent="0.25">
      <c r="A1" t="s">
        <v>189</v>
      </c>
      <c r="B1" t="s">
        <v>20</v>
      </c>
    </row>
    <row r="2" spans="1:2" x14ac:dyDescent="0.25">
      <c r="A2" t="s">
        <v>190</v>
      </c>
      <c r="B2" t="s">
        <v>191</v>
      </c>
    </row>
    <row r="3" spans="1:2" x14ac:dyDescent="0.25">
      <c r="A3" t="s">
        <v>192</v>
      </c>
      <c r="B3" t="s">
        <v>191</v>
      </c>
    </row>
    <row r="4" spans="1:2" x14ac:dyDescent="0.25">
      <c r="A4" t="s">
        <v>193</v>
      </c>
      <c r="B4" t="s">
        <v>0</v>
      </c>
    </row>
    <row r="5" spans="1:2" x14ac:dyDescent="0.25">
      <c r="A5" t="s">
        <v>194</v>
      </c>
      <c r="B5" t="s">
        <v>195</v>
      </c>
    </row>
    <row r="6" spans="1:2" x14ac:dyDescent="0.25">
      <c r="A6" t="s">
        <v>196</v>
      </c>
      <c r="B6" t="s">
        <v>197</v>
      </c>
    </row>
    <row r="7" spans="1:2" x14ac:dyDescent="0.25">
      <c r="A7" t="s">
        <v>198</v>
      </c>
      <c r="B7" t="s">
        <v>199</v>
      </c>
    </row>
    <row r="8" spans="1:2" x14ac:dyDescent="0.25">
      <c r="A8" t="s">
        <v>200</v>
      </c>
      <c r="B8" t="s">
        <v>201</v>
      </c>
    </row>
    <row r="9" spans="1:2" x14ac:dyDescent="0.25">
      <c r="A9" t="s">
        <v>1</v>
      </c>
      <c r="B9" t="s">
        <v>2</v>
      </c>
    </row>
    <row r="10" spans="1:2" x14ac:dyDescent="0.25">
      <c r="A10" t="s">
        <v>202</v>
      </c>
      <c r="B10" t="s">
        <v>203</v>
      </c>
    </row>
  </sheetData>
  <phoneticPr fontId="0" type="noConversion"/>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
  <sheetViews>
    <sheetView workbookViewId="0"/>
  </sheetViews>
  <sheetFormatPr defaultRowHeight="15" x14ac:dyDescent="0.25"/>
  <sheetData/>
  <sheetProtection password="C86F" sheet="1" scenarios="1"/>
  <phoneticPr fontId="0" type="noConversion"/>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E1"/>
  <sheetViews>
    <sheetView workbookViewId="0">
      <selection activeCell="E1" sqref="E1:E65536"/>
    </sheetView>
  </sheetViews>
  <sheetFormatPr defaultRowHeight="15" x14ac:dyDescent="0.25"/>
  <cols>
    <col min="5" max="5" width="9.140625" style="1"/>
  </cols>
  <sheetData/>
  <sheetProtection password="C86F" sheet="1" scenarios="1"/>
  <phoneticPr fontId="0" type="noConversion"/>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sqref="A1:K1"/>
    </sheetView>
  </sheetViews>
  <sheetFormatPr defaultRowHeight="12.75" x14ac:dyDescent="0.2"/>
  <cols>
    <col min="1" max="16384" width="9.140625" style="2"/>
  </cols>
  <sheetData>
    <row r="1" spans="1:14" x14ac:dyDescent="0.2">
      <c r="A1" s="60" t="s">
        <v>0</v>
      </c>
      <c r="B1" s="60"/>
      <c r="C1" s="60"/>
      <c r="D1" s="60"/>
      <c r="E1" s="60"/>
      <c r="F1" s="60"/>
      <c r="G1" s="60"/>
      <c r="H1" s="60"/>
      <c r="I1" s="60"/>
      <c r="J1" s="60"/>
      <c r="K1" s="60"/>
    </row>
    <row r="2" spans="1:14" x14ac:dyDescent="0.2">
      <c r="A2" s="3"/>
      <c r="B2" s="3"/>
      <c r="C2" s="3"/>
      <c r="D2" s="3"/>
      <c r="E2" s="3"/>
      <c r="F2" s="3"/>
      <c r="G2" s="3"/>
      <c r="H2" s="3"/>
      <c r="I2" s="3"/>
      <c r="J2" s="3"/>
      <c r="K2" s="3"/>
    </row>
    <row r="3" spans="1:14" x14ac:dyDescent="0.2">
      <c r="A3" s="61" t="s">
        <v>1</v>
      </c>
      <c r="B3" s="61"/>
      <c r="C3" s="63" t="s">
        <v>2</v>
      </c>
      <c r="D3" s="63"/>
      <c r="E3" s="63"/>
      <c r="F3" s="63"/>
      <c r="G3" s="63"/>
      <c r="H3" s="63"/>
      <c r="I3" s="63"/>
      <c r="J3" s="63"/>
      <c r="K3" s="63"/>
      <c r="L3" s="27"/>
      <c r="M3" s="27"/>
      <c r="N3" s="27"/>
    </row>
    <row r="4" spans="1:14" x14ac:dyDescent="0.2">
      <c r="A4" s="3"/>
      <c r="B4" s="3"/>
      <c r="C4" s="27"/>
      <c r="D4" s="27"/>
      <c r="E4" s="27"/>
      <c r="F4" s="27"/>
      <c r="G4" s="27"/>
      <c r="H4" s="27"/>
      <c r="I4" s="27"/>
      <c r="J4" s="27"/>
      <c r="K4" s="27"/>
      <c r="L4" s="27"/>
      <c r="M4" s="27"/>
      <c r="N4" s="27"/>
    </row>
    <row r="5" spans="1:14" x14ac:dyDescent="0.2">
      <c r="A5" s="61" t="s">
        <v>3</v>
      </c>
      <c r="B5" s="61"/>
      <c r="C5" s="62" t="s">
        <v>4</v>
      </c>
      <c r="D5" s="62"/>
      <c r="E5" s="62"/>
      <c r="F5" s="62"/>
      <c r="G5" s="62"/>
      <c r="H5" s="62"/>
      <c r="I5" s="62"/>
      <c r="J5" s="62"/>
      <c r="K5" s="62"/>
    </row>
  </sheetData>
  <sheetProtection password="C86F" sheet="1" objects="1"/>
  <mergeCells count="5">
    <mergeCell ref="A1:K1"/>
    <mergeCell ref="A3:B3"/>
    <mergeCell ref="A5:B5"/>
    <mergeCell ref="C5:K5"/>
    <mergeCell ref="C3:K3"/>
  </mergeCells>
  <phoneticPr fontId="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zoomScale="85" zoomScaleNormal="85" workbookViewId="0">
      <selection activeCell="M30" sqref="M30"/>
    </sheetView>
  </sheetViews>
  <sheetFormatPr defaultRowHeight="12.75" x14ac:dyDescent="0.2"/>
  <cols>
    <col min="1" max="1" width="9.140625" style="2"/>
    <col min="2" max="2" width="39.7109375" style="2" customWidth="1"/>
    <col min="3" max="3" width="7.85546875" style="2" hidden="1" customWidth="1"/>
    <col min="4" max="6" width="9.42578125" style="2" bestFit="1" customWidth="1"/>
    <col min="7" max="7" width="9.28515625" style="2" bestFit="1" customWidth="1"/>
    <col min="8" max="11" width="9.42578125" style="2" bestFit="1" customWidth="1"/>
    <col min="12" max="15" width="9.28515625" style="2" bestFit="1" customWidth="1"/>
    <col min="16" max="16384" width="9.140625" style="2"/>
  </cols>
  <sheetData>
    <row r="1" spans="1:15" x14ac:dyDescent="0.2">
      <c r="A1" s="7"/>
      <c r="B1" s="7"/>
      <c r="C1" s="9" t="s">
        <v>5</v>
      </c>
      <c r="D1" s="11"/>
      <c r="E1" s="11"/>
      <c r="F1" s="11"/>
      <c r="G1" s="11"/>
      <c r="H1" s="11"/>
      <c r="I1" s="11"/>
      <c r="J1" s="11"/>
      <c r="K1" s="11"/>
      <c r="L1" s="11"/>
      <c r="M1" s="11"/>
      <c r="N1" s="11"/>
      <c r="O1" s="11"/>
    </row>
    <row r="2" spans="1:15" x14ac:dyDescent="0.2">
      <c r="A2" s="66" t="s">
        <v>6</v>
      </c>
      <c r="B2" s="66"/>
      <c r="C2" s="66"/>
      <c r="D2" s="66"/>
      <c r="E2" s="66"/>
      <c r="F2" s="66"/>
      <c r="G2" s="66"/>
      <c r="H2" s="66"/>
      <c r="I2" s="66"/>
      <c r="J2" s="66"/>
      <c r="K2" s="66"/>
      <c r="L2" s="66"/>
      <c r="M2" s="66"/>
      <c r="N2" s="66"/>
      <c r="O2" s="66"/>
    </row>
    <row r="3" spans="1:15" x14ac:dyDescent="0.2">
      <c r="A3" s="67"/>
      <c r="B3" s="67"/>
      <c r="C3" s="67"/>
      <c r="D3" s="67"/>
      <c r="E3" s="67"/>
      <c r="F3" s="67"/>
      <c r="G3" s="67"/>
      <c r="H3" s="67"/>
      <c r="I3" s="67"/>
      <c r="J3" s="67"/>
      <c r="K3" s="67"/>
      <c r="L3" s="67"/>
      <c r="M3" s="67"/>
      <c r="N3" s="67"/>
      <c r="O3" s="67"/>
    </row>
    <row r="4" spans="1:15" x14ac:dyDescent="0.2">
      <c r="A4" s="7"/>
      <c r="B4" s="7"/>
      <c r="C4" s="9"/>
      <c r="D4" s="11"/>
      <c r="E4" s="11"/>
      <c r="F4" s="11"/>
      <c r="G4" s="11"/>
      <c r="H4" s="11"/>
      <c r="I4" s="11"/>
      <c r="J4" s="11"/>
      <c r="K4" s="11"/>
      <c r="L4" s="11"/>
      <c r="M4" s="11"/>
      <c r="N4" s="11"/>
      <c r="O4" s="11"/>
    </row>
    <row r="5" spans="1:15" x14ac:dyDescent="0.2">
      <c r="A5" s="71" t="s">
        <v>7</v>
      </c>
      <c r="B5" s="70" t="s">
        <v>8</v>
      </c>
      <c r="C5" s="21"/>
      <c r="D5" s="20" t="s">
        <v>9</v>
      </c>
      <c r="E5" s="20" t="s">
        <v>10</v>
      </c>
      <c r="F5" s="72" t="s">
        <v>11</v>
      </c>
      <c r="G5" s="72"/>
      <c r="H5" s="64" t="s">
        <v>12</v>
      </c>
      <c r="I5" s="65"/>
      <c r="J5" s="64" t="s">
        <v>13</v>
      </c>
      <c r="K5" s="65"/>
      <c r="L5" s="64" t="s">
        <v>14</v>
      </c>
      <c r="M5" s="65"/>
      <c r="N5" s="64" t="s">
        <v>15</v>
      </c>
      <c r="O5" s="65"/>
    </row>
    <row r="6" spans="1:15" ht="21.75" customHeight="1" x14ac:dyDescent="0.2">
      <c r="A6" s="71"/>
      <c r="B6" s="70"/>
      <c r="C6" s="21"/>
      <c r="D6" s="15" t="s">
        <v>16</v>
      </c>
      <c r="E6" s="15" t="s">
        <v>16</v>
      </c>
      <c r="F6" s="15" t="s">
        <v>17</v>
      </c>
      <c r="G6" s="15" t="s">
        <v>16</v>
      </c>
      <c r="H6" s="15" t="s">
        <v>17</v>
      </c>
      <c r="I6" s="15" t="s">
        <v>16</v>
      </c>
      <c r="J6" s="15" t="s">
        <v>17</v>
      </c>
      <c r="K6" s="15" t="s">
        <v>16</v>
      </c>
      <c r="L6" s="15" t="s">
        <v>17</v>
      </c>
      <c r="M6" s="15" t="s">
        <v>16</v>
      </c>
      <c r="N6" s="15" t="s">
        <v>17</v>
      </c>
      <c r="O6" s="34" t="s">
        <v>16</v>
      </c>
    </row>
    <row r="7" spans="1:15" hidden="1" x14ac:dyDescent="0.2">
      <c r="A7" s="4" t="s">
        <v>18</v>
      </c>
      <c r="B7" s="4"/>
      <c r="C7" s="4"/>
      <c r="D7" s="13" t="s">
        <v>19</v>
      </c>
      <c r="E7" s="13" t="s">
        <v>20</v>
      </c>
      <c r="F7" s="13" t="s">
        <v>21</v>
      </c>
      <c r="G7" s="13" t="s">
        <v>22</v>
      </c>
      <c r="H7" s="13" t="s">
        <v>23</v>
      </c>
      <c r="I7" s="13">
        <v>6</v>
      </c>
      <c r="J7" s="13">
        <v>7</v>
      </c>
      <c r="K7" s="13">
        <v>8</v>
      </c>
      <c r="L7" s="13">
        <v>9</v>
      </c>
      <c r="M7" s="13">
        <v>10</v>
      </c>
      <c r="N7" s="13">
        <v>11</v>
      </c>
      <c r="O7" s="13">
        <v>12</v>
      </c>
    </row>
    <row r="8" spans="1:15" ht="52.5" x14ac:dyDescent="0.2">
      <c r="A8" s="19">
        <v>1</v>
      </c>
      <c r="B8" s="22" t="s">
        <v>24</v>
      </c>
      <c r="C8" s="6" t="s">
        <v>19</v>
      </c>
      <c r="D8" s="47" t="s">
        <v>25</v>
      </c>
      <c r="E8" s="47">
        <f>(E9*1)/D9*100-100</f>
        <v>11.238480557428645</v>
      </c>
      <c r="F8" s="47">
        <f>(F9*1)/E9*100-100</f>
        <v>10.103051121438682</v>
      </c>
      <c r="G8" s="47">
        <f t="shared" ref="G8:O8" si="0">(G9*1)/E9*100-100</f>
        <v>17.528793695696109</v>
      </c>
      <c r="H8" s="47">
        <f t="shared" si="0"/>
        <v>9.2035235823086765</v>
      </c>
      <c r="I8" s="47">
        <f t="shared" si="0"/>
        <v>24.378922032149902</v>
      </c>
      <c r="J8" s="47">
        <f t="shared" si="0"/>
        <v>8.402655239055548</v>
      </c>
      <c r="K8" s="47">
        <f t="shared" si="0"/>
        <v>8.4594650632386532</v>
      </c>
      <c r="L8" s="48">
        <f t="shared" si="0"/>
        <v>7.697077745911173</v>
      </c>
      <c r="M8" s="48">
        <f t="shared" si="0"/>
        <v>5.9899318167335736</v>
      </c>
      <c r="N8" s="48">
        <f t="shared" si="0"/>
        <v>7.197351374694108</v>
      </c>
      <c r="O8" s="48">
        <f t="shared" si="0"/>
        <v>-100</v>
      </c>
    </row>
    <row r="9" spans="1:15" ht="42" x14ac:dyDescent="0.2">
      <c r="A9" s="19" t="s">
        <v>26</v>
      </c>
      <c r="B9" s="22" t="s">
        <v>27</v>
      </c>
      <c r="C9" s="6" t="s">
        <v>20</v>
      </c>
      <c r="D9" s="57" t="s">
        <v>209</v>
      </c>
      <c r="E9" s="57" t="s">
        <v>210</v>
      </c>
      <c r="F9" s="57" t="s">
        <v>211</v>
      </c>
      <c r="G9" s="57" t="s">
        <v>212</v>
      </c>
      <c r="H9" s="57" t="s">
        <v>213</v>
      </c>
      <c r="I9" s="57" t="s">
        <v>214</v>
      </c>
      <c r="J9" s="57" t="s">
        <v>215</v>
      </c>
      <c r="K9" s="57" t="s">
        <v>216</v>
      </c>
      <c r="L9" s="57" t="s">
        <v>217</v>
      </c>
      <c r="M9" s="57" t="s">
        <v>218</v>
      </c>
      <c r="N9" s="57" t="s">
        <v>219</v>
      </c>
      <c r="O9" s="57" t="s">
        <v>220</v>
      </c>
    </row>
    <row r="10" spans="1:15" ht="42" x14ac:dyDescent="0.2">
      <c r="A10" s="19" t="s">
        <v>20</v>
      </c>
      <c r="B10" s="22" t="s">
        <v>28</v>
      </c>
      <c r="C10" s="6" t="s">
        <v>21</v>
      </c>
      <c r="D10" s="50">
        <f t="shared" ref="D10:N10" si="1">(D11/D12)*100</f>
        <v>18.253968253968253</v>
      </c>
      <c r="E10" s="50">
        <f t="shared" si="1"/>
        <v>24.907975460122699</v>
      </c>
      <c r="F10" s="50">
        <f t="shared" si="1"/>
        <v>18.424317617866002</v>
      </c>
      <c r="G10" s="50">
        <f t="shared" si="1"/>
        <v>33.239277652370205</v>
      </c>
      <c r="H10" s="50">
        <f t="shared" si="1"/>
        <v>18.471720818291214</v>
      </c>
      <c r="I10" s="50">
        <f t="shared" si="1"/>
        <v>26.324069218668068</v>
      </c>
      <c r="J10" s="50">
        <f t="shared" si="1"/>
        <v>18.574766355140188</v>
      </c>
      <c r="K10" s="50">
        <f t="shared" si="1"/>
        <v>25.160335471139618</v>
      </c>
      <c r="L10" s="51">
        <f t="shared" si="1"/>
        <v>18.799546998867498</v>
      </c>
      <c r="M10" s="51">
        <f t="shared" si="1"/>
        <v>15.832531280076998</v>
      </c>
      <c r="N10" s="51">
        <f t="shared" si="1"/>
        <v>18.984547461368653</v>
      </c>
      <c r="O10" s="51" t="e">
        <f>(O11*1/O12)*100</f>
        <v>#DIV/0!</v>
      </c>
    </row>
    <row r="11" spans="1:15" ht="21" x14ac:dyDescent="0.2">
      <c r="A11" s="19" t="s">
        <v>29</v>
      </c>
      <c r="B11" s="22" t="s">
        <v>30</v>
      </c>
      <c r="C11" s="6" t="s">
        <v>22</v>
      </c>
      <c r="D11" s="57" t="s">
        <v>221</v>
      </c>
      <c r="E11" s="57" t="s">
        <v>222</v>
      </c>
      <c r="F11" s="57" t="s">
        <v>223</v>
      </c>
      <c r="G11" s="57" t="s">
        <v>224</v>
      </c>
      <c r="H11" s="57" t="s">
        <v>225</v>
      </c>
      <c r="I11" s="57" t="s">
        <v>226</v>
      </c>
      <c r="J11" s="57" t="s">
        <v>227</v>
      </c>
      <c r="K11" s="57" t="s">
        <v>228</v>
      </c>
      <c r="L11" s="57" t="s">
        <v>229</v>
      </c>
      <c r="M11" s="57" t="s">
        <v>230</v>
      </c>
      <c r="N11" s="57" t="s">
        <v>231</v>
      </c>
      <c r="O11" s="57" t="s">
        <v>220</v>
      </c>
    </row>
    <row r="12" spans="1:15" ht="21" x14ac:dyDescent="0.2">
      <c r="A12" s="19" t="s">
        <v>31</v>
      </c>
      <c r="B12" s="22" t="s">
        <v>32</v>
      </c>
      <c r="C12" s="6" t="s">
        <v>23</v>
      </c>
      <c r="D12" s="57" t="s">
        <v>232</v>
      </c>
      <c r="E12" s="57" t="s">
        <v>233</v>
      </c>
      <c r="F12" s="57" t="s">
        <v>234</v>
      </c>
      <c r="G12" s="57" t="s">
        <v>235</v>
      </c>
      <c r="H12" s="57" t="s">
        <v>236</v>
      </c>
      <c r="I12" s="57" t="s">
        <v>237</v>
      </c>
      <c r="J12" s="57" t="s">
        <v>238</v>
      </c>
      <c r="K12" s="57" t="s">
        <v>239</v>
      </c>
      <c r="L12" s="57" t="s">
        <v>240</v>
      </c>
      <c r="M12" s="57" t="s">
        <v>241</v>
      </c>
      <c r="N12" s="57" t="s">
        <v>242</v>
      </c>
      <c r="O12" s="57" t="s">
        <v>220</v>
      </c>
    </row>
    <row r="13" spans="1:15" ht="31.5" x14ac:dyDescent="0.2">
      <c r="A13" s="19" t="s">
        <v>21</v>
      </c>
      <c r="B13" s="22" t="s">
        <v>33</v>
      </c>
      <c r="C13" s="6" t="s">
        <v>34</v>
      </c>
      <c r="D13" s="47">
        <f t="shared" ref="D13:O13" si="2">D14/D15</f>
        <v>0.28574538725303433</v>
      </c>
      <c r="E13" s="47">
        <f t="shared" si="2"/>
        <v>0.31812774903870095</v>
      </c>
      <c r="F13" s="47">
        <f t="shared" si="2"/>
        <v>0.36569242454077472</v>
      </c>
      <c r="G13" s="47">
        <f t="shared" si="2"/>
        <v>0.45454545454545453</v>
      </c>
      <c r="H13" s="47">
        <f t="shared" si="2"/>
        <v>0.29914772727272726</v>
      </c>
      <c r="I13" s="47">
        <f t="shared" si="2"/>
        <v>0.25641025641025639</v>
      </c>
      <c r="J13" s="47">
        <f t="shared" si="2"/>
        <v>0.31</v>
      </c>
      <c r="K13" s="47">
        <f t="shared" si="2"/>
        <v>0.31031609195402299</v>
      </c>
      <c r="L13" s="48">
        <f t="shared" si="2"/>
        <v>0.31503067484662578</v>
      </c>
      <c r="M13" s="48">
        <f t="shared" si="2"/>
        <v>0.21533742331288344</v>
      </c>
      <c r="N13" s="48">
        <f t="shared" si="2"/>
        <v>0.33998008989713113</v>
      </c>
      <c r="O13" s="48" t="e">
        <f t="shared" si="2"/>
        <v>#DIV/0!</v>
      </c>
    </row>
    <row r="14" spans="1:15" ht="17.45" customHeight="1" x14ac:dyDescent="0.2">
      <c r="A14" s="19" t="s">
        <v>35</v>
      </c>
      <c r="B14" s="22" t="s">
        <v>36</v>
      </c>
      <c r="C14" s="6" t="s">
        <v>37</v>
      </c>
      <c r="D14" s="58" t="s">
        <v>243</v>
      </c>
      <c r="E14" s="58" t="s">
        <v>244</v>
      </c>
      <c r="F14" s="58" t="s">
        <v>245</v>
      </c>
      <c r="G14" s="58" t="s">
        <v>246</v>
      </c>
      <c r="H14" s="58" t="s">
        <v>247</v>
      </c>
      <c r="I14" s="58" t="s">
        <v>248</v>
      </c>
      <c r="J14" s="58" t="s">
        <v>249</v>
      </c>
      <c r="K14" s="58" t="s">
        <v>250</v>
      </c>
      <c r="L14" s="58" t="s">
        <v>251</v>
      </c>
      <c r="M14" s="58" t="s">
        <v>252</v>
      </c>
      <c r="N14" s="58" t="s">
        <v>253</v>
      </c>
      <c r="O14" s="58" t="s">
        <v>220</v>
      </c>
    </row>
    <row r="15" spans="1:15" ht="20.25" customHeight="1" x14ac:dyDescent="0.2">
      <c r="A15" s="19" t="s">
        <v>38</v>
      </c>
      <c r="B15" s="22" t="s">
        <v>39</v>
      </c>
      <c r="C15" s="6" t="s">
        <v>40</v>
      </c>
      <c r="D15" s="58" t="s">
        <v>254</v>
      </c>
      <c r="E15" s="58" t="s">
        <v>255</v>
      </c>
      <c r="F15" s="58" t="s">
        <v>256</v>
      </c>
      <c r="G15" s="58" t="s">
        <v>257</v>
      </c>
      <c r="H15" s="58" t="s">
        <v>257</v>
      </c>
      <c r="I15" s="58" t="s">
        <v>258</v>
      </c>
      <c r="J15" s="58" t="s">
        <v>259</v>
      </c>
      <c r="K15" s="58" t="s">
        <v>259</v>
      </c>
      <c r="L15" s="58" t="s">
        <v>260</v>
      </c>
      <c r="M15" s="58" t="s">
        <v>260</v>
      </c>
      <c r="N15" s="58" t="s">
        <v>261</v>
      </c>
      <c r="O15" s="58" t="s">
        <v>220</v>
      </c>
    </row>
    <row r="16" spans="1:15" ht="31.5" x14ac:dyDescent="0.2">
      <c r="A16" s="19" t="s">
        <v>22</v>
      </c>
      <c r="B16" s="22" t="s">
        <v>41</v>
      </c>
      <c r="C16" s="6" t="s">
        <v>42</v>
      </c>
      <c r="D16" s="47" t="s">
        <v>25</v>
      </c>
      <c r="E16" s="47">
        <f>E17/D17*100-100</f>
        <v>7.0016358962374312</v>
      </c>
      <c r="F16" s="47">
        <f>F17/E17*100-100</f>
        <v>6.2002733212273284</v>
      </c>
      <c r="G16" s="47">
        <f t="shared" ref="G16:O16" si="3">G17/E17*100-100</f>
        <v>18.925310918496606</v>
      </c>
      <c r="H16" s="47">
        <f t="shared" si="3"/>
        <v>6.9000569961277876</v>
      </c>
      <c r="I16" s="47">
        <f t="shared" si="3"/>
        <v>-4.5304047140555923</v>
      </c>
      <c r="J16" s="47">
        <f t="shared" si="3"/>
        <v>6.9999450338042095</v>
      </c>
      <c r="K16" s="47">
        <f t="shared" si="3"/>
        <v>7.076314270796118</v>
      </c>
      <c r="L16" s="48">
        <f t="shared" si="3"/>
        <v>7.0998895538489251</v>
      </c>
      <c r="M16" s="48">
        <f t="shared" si="3"/>
        <v>-9.3630017452006911</v>
      </c>
      <c r="N16" s="48">
        <f t="shared" si="3"/>
        <v>7.2000038371881061</v>
      </c>
      <c r="O16" s="48">
        <f t="shared" si="3"/>
        <v>-100</v>
      </c>
    </row>
    <row r="17" spans="1:15" ht="21" x14ac:dyDescent="0.2">
      <c r="A17" s="19" t="s">
        <v>43</v>
      </c>
      <c r="B17" s="22" t="s">
        <v>44</v>
      </c>
      <c r="C17" s="6" t="s">
        <v>45</v>
      </c>
      <c r="D17" s="57" t="s">
        <v>262</v>
      </c>
      <c r="E17" s="57" t="s">
        <v>263</v>
      </c>
      <c r="F17" s="57" t="s">
        <v>264</v>
      </c>
      <c r="G17" s="57" t="s">
        <v>265</v>
      </c>
      <c r="H17" s="57" t="s">
        <v>266</v>
      </c>
      <c r="I17" s="57" t="s">
        <v>267</v>
      </c>
      <c r="J17" s="57" t="s">
        <v>268</v>
      </c>
      <c r="K17" s="57" t="s">
        <v>269</v>
      </c>
      <c r="L17" s="57" t="s">
        <v>270</v>
      </c>
      <c r="M17" s="57" t="s">
        <v>403</v>
      </c>
      <c r="N17" s="57" t="s">
        <v>271</v>
      </c>
      <c r="O17" s="57" t="s">
        <v>220</v>
      </c>
    </row>
    <row r="18" spans="1:15" ht="33" customHeight="1" x14ac:dyDescent="0.2">
      <c r="A18" s="19" t="s">
        <v>23</v>
      </c>
      <c r="B18" s="22" t="s">
        <v>46</v>
      </c>
      <c r="C18" s="6" t="s">
        <v>47</v>
      </c>
      <c r="D18" s="57" t="s">
        <v>272</v>
      </c>
      <c r="E18" s="57" t="s">
        <v>273</v>
      </c>
      <c r="F18" s="57" t="s">
        <v>274</v>
      </c>
      <c r="G18" s="57" t="s">
        <v>274</v>
      </c>
      <c r="H18" s="57" t="s">
        <v>275</v>
      </c>
      <c r="I18" s="57" t="s">
        <v>275</v>
      </c>
      <c r="J18" s="57" t="s">
        <v>276</v>
      </c>
      <c r="K18" s="57" t="s">
        <v>276</v>
      </c>
      <c r="L18" s="57" t="s">
        <v>277</v>
      </c>
      <c r="M18" s="57" t="s">
        <v>220</v>
      </c>
      <c r="N18" s="57" t="s">
        <v>278</v>
      </c>
      <c r="O18" s="57" t="s">
        <v>220</v>
      </c>
    </row>
    <row r="19" spans="1:15" ht="31.5" x14ac:dyDescent="0.2">
      <c r="A19" s="19" t="s">
        <v>34</v>
      </c>
      <c r="B19" s="22" t="s">
        <v>48</v>
      </c>
      <c r="C19" s="6" t="s">
        <v>49</v>
      </c>
      <c r="D19" s="52">
        <f t="shared" ref="D19:O19" si="4">(D20/D21)*100</f>
        <v>100</v>
      </c>
      <c r="E19" s="52">
        <f t="shared" si="4"/>
        <v>100</v>
      </c>
      <c r="F19" s="52">
        <f t="shared" si="4"/>
        <v>100</v>
      </c>
      <c r="G19" s="52">
        <f t="shared" si="4"/>
        <v>100</v>
      </c>
      <c r="H19" s="52">
        <f t="shared" si="4"/>
        <v>100</v>
      </c>
      <c r="I19" s="52">
        <f t="shared" si="4"/>
        <v>100</v>
      </c>
      <c r="J19" s="52">
        <f t="shared" si="4"/>
        <v>100</v>
      </c>
      <c r="K19" s="52">
        <f t="shared" si="4"/>
        <v>100</v>
      </c>
      <c r="L19" s="53">
        <f t="shared" si="4"/>
        <v>100</v>
      </c>
      <c r="M19" s="53">
        <f t="shared" si="4"/>
        <v>100</v>
      </c>
      <c r="N19" s="53">
        <f t="shared" si="4"/>
        <v>100</v>
      </c>
      <c r="O19" s="53" t="e">
        <f t="shared" si="4"/>
        <v>#DIV/0!</v>
      </c>
    </row>
    <row r="20" spans="1:15" ht="21" x14ac:dyDescent="0.2">
      <c r="A20" s="19" t="s">
        <v>50</v>
      </c>
      <c r="B20" s="22" t="s">
        <v>51</v>
      </c>
      <c r="C20" s="6" t="s">
        <v>52</v>
      </c>
      <c r="D20" s="57" t="s">
        <v>42</v>
      </c>
      <c r="E20" s="57" t="s">
        <v>42</v>
      </c>
      <c r="F20" s="57" t="s">
        <v>42</v>
      </c>
      <c r="G20" s="57" t="s">
        <v>42</v>
      </c>
      <c r="H20" s="57" t="s">
        <v>42</v>
      </c>
      <c r="I20" s="57" t="s">
        <v>42</v>
      </c>
      <c r="J20" s="57" t="s">
        <v>42</v>
      </c>
      <c r="K20" s="57" t="s">
        <v>42</v>
      </c>
      <c r="L20" s="57" t="s">
        <v>42</v>
      </c>
      <c r="M20" s="57" t="s">
        <v>42</v>
      </c>
      <c r="N20" s="57" t="s">
        <v>42</v>
      </c>
      <c r="O20" s="57" t="s">
        <v>220</v>
      </c>
    </row>
    <row r="21" spans="1:15" ht="15.6" customHeight="1" x14ac:dyDescent="0.2">
      <c r="A21" s="19" t="s">
        <v>53</v>
      </c>
      <c r="B21" s="22" t="s">
        <v>54</v>
      </c>
      <c r="C21" s="6" t="s">
        <v>55</v>
      </c>
      <c r="D21" s="57" t="s">
        <v>42</v>
      </c>
      <c r="E21" s="57" t="s">
        <v>42</v>
      </c>
      <c r="F21" s="57" t="s">
        <v>42</v>
      </c>
      <c r="G21" s="57" t="s">
        <v>42</v>
      </c>
      <c r="H21" s="57" t="s">
        <v>42</v>
      </c>
      <c r="I21" s="57" t="s">
        <v>42</v>
      </c>
      <c r="J21" s="57" t="s">
        <v>42</v>
      </c>
      <c r="K21" s="57" t="s">
        <v>42</v>
      </c>
      <c r="L21" s="57" t="s">
        <v>42</v>
      </c>
      <c r="M21" s="57" t="s">
        <v>42</v>
      </c>
      <c r="N21" s="57" t="s">
        <v>42</v>
      </c>
      <c r="O21" s="57" t="s">
        <v>220</v>
      </c>
    </row>
    <row r="22" spans="1:15" ht="31.5" x14ac:dyDescent="0.2">
      <c r="A22" s="19" t="s">
        <v>37</v>
      </c>
      <c r="B22" s="22" t="s">
        <v>56</v>
      </c>
      <c r="C22" s="6" t="s">
        <v>57</v>
      </c>
      <c r="D22" s="57" t="s">
        <v>279</v>
      </c>
      <c r="E22" s="57" t="s">
        <v>279</v>
      </c>
      <c r="F22" s="57" t="s">
        <v>280</v>
      </c>
      <c r="G22" s="57" t="s">
        <v>280</v>
      </c>
      <c r="H22" s="57" t="s">
        <v>280</v>
      </c>
      <c r="I22" s="57" t="s">
        <v>280</v>
      </c>
      <c r="J22" s="57" t="s">
        <v>280</v>
      </c>
      <c r="K22" s="57" t="s">
        <v>280</v>
      </c>
      <c r="L22" s="57" t="s">
        <v>280</v>
      </c>
      <c r="M22" s="57" t="s">
        <v>280</v>
      </c>
      <c r="N22" s="57" t="s">
        <v>280</v>
      </c>
      <c r="O22" s="57" t="s">
        <v>220</v>
      </c>
    </row>
    <row r="23" spans="1:15" ht="21" x14ac:dyDescent="0.2">
      <c r="A23" s="19" t="s">
        <v>58</v>
      </c>
      <c r="B23" s="22" t="s">
        <v>59</v>
      </c>
      <c r="C23" s="6" t="s">
        <v>60</v>
      </c>
      <c r="D23" s="57" t="s">
        <v>279</v>
      </c>
      <c r="E23" s="57" t="s">
        <v>279</v>
      </c>
      <c r="F23" s="57" t="s">
        <v>19</v>
      </c>
      <c r="G23" s="57" t="s">
        <v>19</v>
      </c>
      <c r="H23" s="57" t="s">
        <v>19</v>
      </c>
      <c r="I23" s="57" t="s">
        <v>19</v>
      </c>
      <c r="J23" s="57" t="s">
        <v>19</v>
      </c>
      <c r="K23" s="57" t="s">
        <v>19</v>
      </c>
      <c r="L23" s="57" t="s">
        <v>19</v>
      </c>
      <c r="M23" s="57" t="s">
        <v>19</v>
      </c>
      <c r="N23" s="57" t="s">
        <v>19</v>
      </c>
      <c r="O23" s="57" t="s">
        <v>220</v>
      </c>
    </row>
    <row r="24" spans="1:15" ht="21" x14ac:dyDescent="0.2">
      <c r="A24" s="19" t="s">
        <v>40</v>
      </c>
      <c r="B24" s="22" t="s">
        <v>61</v>
      </c>
      <c r="C24" s="6" t="s">
        <v>62</v>
      </c>
      <c r="D24" s="47" t="s">
        <v>25</v>
      </c>
      <c r="E24" s="47">
        <f t="shared" ref="E24:O24" si="5">E25/$D25*100-100</f>
        <v>5.0002837201384551</v>
      </c>
      <c r="F24" s="47">
        <f t="shared" si="5"/>
        <v>9.9998108532410157</v>
      </c>
      <c r="G24" s="47">
        <f t="shared" si="5"/>
        <v>10.922847037016027</v>
      </c>
      <c r="H24" s="47">
        <f t="shared" si="5"/>
        <v>13.660935519869867</v>
      </c>
      <c r="I24" s="47">
        <f t="shared" si="5"/>
        <v>17.763150428417404</v>
      </c>
      <c r="J24" s="47">
        <f t="shared" si="5"/>
        <v>19.957631125990645</v>
      </c>
      <c r="K24" s="47">
        <f t="shared" si="5"/>
        <v>22.822826230872522</v>
      </c>
      <c r="L24" s="48">
        <f t="shared" si="5"/>
        <v>24.999905426620515</v>
      </c>
      <c r="M24" s="48">
        <f t="shared" si="5"/>
        <v>-30.66371597722673</v>
      </c>
      <c r="N24" s="48">
        <f t="shared" si="5"/>
        <v>29.833361705347187</v>
      </c>
      <c r="O24" s="48">
        <f t="shared" si="5"/>
        <v>-100</v>
      </c>
    </row>
    <row r="25" spans="1:15" ht="21" x14ac:dyDescent="0.2">
      <c r="A25" s="19" t="s">
        <v>63</v>
      </c>
      <c r="B25" s="22" t="s">
        <v>64</v>
      </c>
      <c r="C25" s="6" t="s">
        <v>65</v>
      </c>
      <c r="D25" s="47">
        <f t="shared" ref="D25:O25" si="6">D26+D27+D28</f>
        <v>264345</v>
      </c>
      <c r="E25" s="47">
        <f t="shared" si="6"/>
        <v>277563</v>
      </c>
      <c r="F25" s="47">
        <f t="shared" si="6"/>
        <v>290779</v>
      </c>
      <c r="G25" s="47">
        <f t="shared" si="6"/>
        <v>293219</v>
      </c>
      <c r="H25" s="47">
        <f t="shared" si="6"/>
        <v>300457</v>
      </c>
      <c r="I25" s="47">
        <f t="shared" si="6"/>
        <v>311301</v>
      </c>
      <c r="J25" s="47">
        <f t="shared" si="6"/>
        <v>317102</v>
      </c>
      <c r="K25" s="47">
        <f t="shared" si="6"/>
        <v>324676</v>
      </c>
      <c r="L25" s="48">
        <f t="shared" si="6"/>
        <v>330431</v>
      </c>
      <c r="M25" s="48">
        <f t="shared" si="6"/>
        <v>183287</v>
      </c>
      <c r="N25" s="48">
        <f t="shared" si="6"/>
        <v>343208</v>
      </c>
      <c r="O25" s="48">
        <f t="shared" si="6"/>
        <v>0</v>
      </c>
    </row>
    <row r="26" spans="1:15" ht="14.45" customHeight="1" x14ac:dyDescent="0.2">
      <c r="A26" s="19" t="s">
        <v>66</v>
      </c>
      <c r="B26" s="23" t="s">
        <v>67</v>
      </c>
      <c r="C26" s="6" t="s">
        <v>68</v>
      </c>
      <c r="D26" s="57" t="s">
        <v>281</v>
      </c>
      <c r="E26" s="57" t="s">
        <v>282</v>
      </c>
      <c r="F26" s="57" t="s">
        <v>281</v>
      </c>
      <c r="G26" s="57" t="s">
        <v>281</v>
      </c>
      <c r="H26" s="57" t="s">
        <v>283</v>
      </c>
      <c r="I26" s="57" t="s">
        <v>284</v>
      </c>
      <c r="J26" s="57" t="s">
        <v>285</v>
      </c>
      <c r="K26" s="57" t="s">
        <v>286</v>
      </c>
      <c r="L26" s="57" t="s">
        <v>287</v>
      </c>
      <c r="M26" s="57" t="s">
        <v>288</v>
      </c>
      <c r="N26" s="57" t="s">
        <v>289</v>
      </c>
      <c r="O26" s="57" t="s">
        <v>220</v>
      </c>
    </row>
    <row r="27" spans="1:15" ht="15" customHeight="1" x14ac:dyDescent="0.2">
      <c r="A27" s="19" t="s">
        <v>69</v>
      </c>
      <c r="B27" s="23" t="s">
        <v>70</v>
      </c>
      <c r="C27" s="6" t="s">
        <v>71</v>
      </c>
      <c r="D27" s="57" t="s">
        <v>290</v>
      </c>
      <c r="E27" s="57" t="s">
        <v>291</v>
      </c>
      <c r="F27" s="57" t="s">
        <v>292</v>
      </c>
      <c r="G27" s="57" t="s">
        <v>293</v>
      </c>
      <c r="H27" s="57" t="s">
        <v>294</v>
      </c>
      <c r="I27" s="57" t="s">
        <v>295</v>
      </c>
      <c r="J27" s="57" t="s">
        <v>296</v>
      </c>
      <c r="K27" s="57" t="s">
        <v>297</v>
      </c>
      <c r="L27" s="57" t="s">
        <v>298</v>
      </c>
      <c r="M27" s="57" t="s">
        <v>299</v>
      </c>
      <c r="N27" s="57" t="s">
        <v>300</v>
      </c>
      <c r="O27" s="57" t="s">
        <v>220</v>
      </c>
    </row>
    <row r="28" spans="1:15" ht="21" x14ac:dyDescent="0.2">
      <c r="A28" s="19" t="s">
        <v>72</v>
      </c>
      <c r="B28" s="23" t="s">
        <v>73</v>
      </c>
      <c r="C28" s="6" t="s">
        <v>74</v>
      </c>
      <c r="D28" s="57" t="s">
        <v>301</v>
      </c>
      <c r="E28" s="57" t="s">
        <v>302</v>
      </c>
      <c r="F28" s="57" t="s">
        <v>303</v>
      </c>
      <c r="G28" s="57" t="s">
        <v>304</v>
      </c>
      <c r="H28" s="57" t="s">
        <v>305</v>
      </c>
      <c r="I28" s="57" t="s">
        <v>306</v>
      </c>
      <c r="J28" s="57" t="s">
        <v>307</v>
      </c>
      <c r="K28" s="57" t="s">
        <v>308</v>
      </c>
      <c r="L28" s="57" t="s">
        <v>309</v>
      </c>
      <c r="M28" s="57" t="s">
        <v>404</v>
      </c>
      <c r="N28" s="57" t="s">
        <v>310</v>
      </c>
      <c r="O28" s="57" t="s">
        <v>220</v>
      </c>
    </row>
    <row r="29" spans="1:15" ht="31.5" x14ac:dyDescent="0.2">
      <c r="A29" s="19" t="s">
        <v>42</v>
      </c>
      <c r="B29" s="22" t="s">
        <v>75</v>
      </c>
      <c r="C29" s="6" t="s">
        <v>76</v>
      </c>
      <c r="D29" s="47" t="s">
        <v>25</v>
      </c>
      <c r="E29" s="47">
        <f t="shared" ref="E29:O29" si="7">E30/$D30*100-100</f>
        <v>0</v>
      </c>
      <c r="F29" s="47">
        <f t="shared" si="7"/>
        <v>14.705882352941174</v>
      </c>
      <c r="G29" s="47">
        <f t="shared" si="7"/>
        <v>50</v>
      </c>
      <c r="H29" s="47">
        <f t="shared" si="7"/>
        <v>52.941176470588232</v>
      </c>
      <c r="I29" s="47">
        <f t="shared" si="7"/>
        <v>52.941176470588232</v>
      </c>
      <c r="J29" s="47">
        <f t="shared" si="7"/>
        <v>52.941176470588232</v>
      </c>
      <c r="K29" s="47">
        <f t="shared" si="7"/>
        <v>55.882352941176464</v>
      </c>
      <c r="L29" s="48">
        <f t="shared" si="7"/>
        <v>52.941176470588232</v>
      </c>
      <c r="M29" s="48">
        <f t="shared" si="7"/>
        <v>55.882352941176464</v>
      </c>
      <c r="N29" s="48">
        <f t="shared" si="7"/>
        <v>52.941176470588232</v>
      </c>
      <c r="O29" s="48">
        <f t="shared" si="7"/>
        <v>-100</v>
      </c>
    </row>
    <row r="30" spans="1:15" ht="24.75" customHeight="1" x14ac:dyDescent="0.2">
      <c r="A30" s="19" t="s">
        <v>77</v>
      </c>
      <c r="B30" s="22" t="s">
        <v>78</v>
      </c>
      <c r="C30" s="6" t="s">
        <v>79</v>
      </c>
      <c r="D30" s="57" t="s">
        <v>158</v>
      </c>
      <c r="E30" s="57" t="s">
        <v>158</v>
      </c>
      <c r="F30" s="57" t="s">
        <v>311</v>
      </c>
      <c r="G30" s="57" t="s">
        <v>312</v>
      </c>
      <c r="H30" s="57" t="s">
        <v>313</v>
      </c>
      <c r="I30" s="57" t="s">
        <v>313</v>
      </c>
      <c r="J30" s="57" t="s">
        <v>313</v>
      </c>
      <c r="K30" s="57" t="s">
        <v>314</v>
      </c>
      <c r="L30" s="57" t="s">
        <v>313</v>
      </c>
      <c r="M30" s="57" t="s">
        <v>314</v>
      </c>
      <c r="N30" s="57" t="s">
        <v>313</v>
      </c>
      <c r="O30" s="57" t="s">
        <v>220</v>
      </c>
    </row>
    <row r="31" spans="1:15" ht="31.5" x14ac:dyDescent="0.2">
      <c r="A31" s="19" t="s">
        <v>45</v>
      </c>
      <c r="B31" s="22" t="s">
        <v>80</v>
      </c>
      <c r="C31" s="6" t="s">
        <v>81</v>
      </c>
      <c r="D31" s="52" t="e">
        <f t="shared" ref="D31:O31" si="8">((D32)/D33)*100</f>
        <v>#DIV/0!</v>
      </c>
      <c r="E31" s="52" t="e">
        <f t="shared" si="8"/>
        <v>#DIV/0!</v>
      </c>
      <c r="F31" s="52" t="e">
        <f t="shared" si="8"/>
        <v>#DIV/0!</v>
      </c>
      <c r="G31" s="52" t="e">
        <f t="shared" si="8"/>
        <v>#DIV/0!</v>
      </c>
      <c r="H31" s="52" t="e">
        <f t="shared" si="8"/>
        <v>#DIV/0!</v>
      </c>
      <c r="I31" s="52" t="e">
        <f t="shared" si="8"/>
        <v>#DIV/0!</v>
      </c>
      <c r="J31" s="52" t="e">
        <f t="shared" si="8"/>
        <v>#DIV/0!</v>
      </c>
      <c r="K31" s="52" t="e">
        <f t="shared" si="8"/>
        <v>#DIV/0!</v>
      </c>
      <c r="L31" s="53">
        <f t="shared" si="8"/>
        <v>5.7537399309551205</v>
      </c>
      <c r="M31" s="53">
        <f t="shared" si="8"/>
        <v>6.8150527765029834</v>
      </c>
      <c r="N31" s="53" t="e">
        <f t="shared" si="8"/>
        <v>#DIV/0!</v>
      </c>
      <c r="O31" s="53" t="e">
        <f t="shared" si="8"/>
        <v>#DIV/0!</v>
      </c>
    </row>
    <row r="32" spans="1:15" ht="42" x14ac:dyDescent="0.2">
      <c r="A32" s="19" t="s">
        <v>82</v>
      </c>
      <c r="B32" s="22" t="s">
        <v>83</v>
      </c>
      <c r="C32" s="6" t="s">
        <v>84</v>
      </c>
      <c r="D32" s="57" t="s">
        <v>279</v>
      </c>
      <c r="E32" s="57" t="s">
        <v>279</v>
      </c>
      <c r="F32" s="57" t="s">
        <v>279</v>
      </c>
      <c r="G32" s="57" t="s">
        <v>279</v>
      </c>
      <c r="H32" s="57" t="s">
        <v>279</v>
      </c>
      <c r="I32" s="57" t="s">
        <v>279</v>
      </c>
      <c r="J32" s="57" t="s">
        <v>279</v>
      </c>
      <c r="K32" s="57" t="s">
        <v>279</v>
      </c>
      <c r="L32" s="57" t="s">
        <v>315</v>
      </c>
      <c r="M32" s="57" t="s">
        <v>316</v>
      </c>
      <c r="N32" s="57" t="s">
        <v>220</v>
      </c>
      <c r="O32" s="57" t="s">
        <v>220</v>
      </c>
    </row>
    <row r="33" spans="1:15" ht="21" x14ac:dyDescent="0.2">
      <c r="A33" s="19" t="s">
        <v>85</v>
      </c>
      <c r="B33" s="22" t="s">
        <v>86</v>
      </c>
      <c r="C33" s="6" t="s">
        <v>87</v>
      </c>
      <c r="D33" s="57" t="s">
        <v>279</v>
      </c>
      <c r="E33" s="57" t="s">
        <v>279</v>
      </c>
      <c r="F33" s="57" t="s">
        <v>279</v>
      </c>
      <c r="G33" s="57" t="s">
        <v>279</v>
      </c>
      <c r="H33" s="57" t="s">
        <v>279</v>
      </c>
      <c r="I33" s="57" t="s">
        <v>279</v>
      </c>
      <c r="J33" s="57" t="s">
        <v>279</v>
      </c>
      <c r="K33" s="57" t="s">
        <v>279</v>
      </c>
      <c r="L33" s="57" t="s">
        <v>317</v>
      </c>
      <c r="M33" s="57" t="s">
        <v>318</v>
      </c>
      <c r="N33" s="57" t="s">
        <v>220</v>
      </c>
      <c r="O33" s="57" t="s">
        <v>220</v>
      </c>
    </row>
    <row r="34" spans="1:15" ht="31.5" x14ac:dyDescent="0.2">
      <c r="A34" s="19" t="s">
        <v>47</v>
      </c>
      <c r="B34" s="22" t="s">
        <v>88</v>
      </c>
      <c r="C34" s="6" t="s">
        <v>89</v>
      </c>
      <c r="D34" s="47" t="s">
        <v>25</v>
      </c>
      <c r="E34" s="47">
        <f t="shared" ref="E34:O34" si="9">E35/$D35*100-100</f>
        <v>47.058823529411768</v>
      </c>
      <c r="F34" s="47">
        <f t="shared" si="9"/>
        <v>58.823529411764696</v>
      </c>
      <c r="G34" s="47">
        <f t="shared" si="9"/>
        <v>58.823529411764696</v>
      </c>
      <c r="H34" s="47">
        <f t="shared" si="9"/>
        <v>76.470588235294116</v>
      </c>
      <c r="I34" s="47">
        <f t="shared" si="9"/>
        <v>135.29411764705884</v>
      </c>
      <c r="J34" s="47">
        <f t="shared" si="9"/>
        <v>88.235294117647044</v>
      </c>
      <c r="K34" s="47">
        <f t="shared" si="9"/>
        <v>100</v>
      </c>
      <c r="L34" s="48">
        <f t="shared" si="9"/>
        <v>94.117647058823536</v>
      </c>
      <c r="M34" s="48">
        <f t="shared" si="9"/>
        <v>17.64705882352942</v>
      </c>
      <c r="N34" s="48">
        <f t="shared" si="9"/>
        <v>100</v>
      </c>
      <c r="O34" s="48">
        <f t="shared" si="9"/>
        <v>-100</v>
      </c>
    </row>
    <row r="35" spans="1:15" ht="19.5" customHeight="1" x14ac:dyDescent="0.2">
      <c r="A35" s="19" t="s">
        <v>90</v>
      </c>
      <c r="B35" s="22" t="s">
        <v>91</v>
      </c>
      <c r="C35" s="6" t="s">
        <v>92</v>
      </c>
      <c r="D35" s="57" t="s">
        <v>136</v>
      </c>
      <c r="E35" s="57" t="s">
        <v>76</v>
      </c>
      <c r="F35" s="57" t="s">
        <v>81</v>
      </c>
      <c r="G35" s="57" t="s">
        <v>81</v>
      </c>
      <c r="H35" s="57" t="s">
        <v>87</v>
      </c>
      <c r="I35" s="57" t="s">
        <v>319</v>
      </c>
      <c r="J35" s="57" t="s">
        <v>92</v>
      </c>
      <c r="K35" s="57" t="s">
        <v>158</v>
      </c>
      <c r="L35" s="57" t="s">
        <v>156</v>
      </c>
      <c r="M35" s="57" t="s">
        <v>62</v>
      </c>
      <c r="N35" s="57" t="s">
        <v>158</v>
      </c>
      <c r="O35" s="57" t="s">
        <v>220</v>
      </c>
    </row>
    <row r="36" spans="1:15" ht="21" x14ac:dyDescent="0.2">
      <c r="A36" s="19" t="s">
        <v>49</v>
      </c>
      <c r="B36" s="22" t="s">
        <v>93</v>
      </c>
      <c r="C36" s="6" t="s">
        <v>94</v>
      </c>
      <c r="D36" s="47" t="s">
        <v>25</v>
      </c>
      <c r="E36" s="47" t="str">
        <f>Показатели_нормативов!E8</f>
        <v>135</v>
      </c>
      <c r="F36" s="47" t="str">
        <f>Показатели_нормативов!F8</f>
        <v>113</v>
      </c>
      <c r="G36" s="47" t="str">
        <f>Показатели_нормативов!G8</f>
        <v>102,1</v>
      </c>
      <c r="H36" s="47" t="str">
        <f>Показатели_нормативов!H8</f>
        <v>113</v>
      </c>
      <c r="I36" s="47" t="str">
        <f>Показатели_нормативов!I8</f>
        <v>103,4</v>
      </c>
      <c r="J36" s="47" t="str">
        <f>Показатели_нормативов!J8</f>
        <v>105</v>
      </c>
      <c r="K36" s="47" t="str">
        <f>Показатели_нормативов!K8</f>
        <v>94,8</v>
      </c>
      <c r="L36" s="48" t="str">
        <f>Показатели_нормативов!L8</f>
        <v>105</v>
      </c>
      <c r="M36" s="48" t="str">
        <f>Показатели_нормативов!M8</f>
        <v>91,3</v>
      </c>
      <c r="N36" s="48" t="str">
        <f>Показатели_нормативов!N8</f>
        <v>104</v>
      </c>
      <c r="O36" s="48" t="str">
        <f>Показатели_нормативов!O8</f>
        <v>0</v>
      </c>
    </row>
    <row r="37" spans="1:15" ht="31.5" x14ac:dyDescent="0.2">
      <c r="A37" s="19" t="s">
        <v>52</v>
      </c>
      <c r="B37" s="22" t="s">
        <v>95</v>
      </c>
      <c r="C37" s="6">
        <v>41</v>
      </c>
      <c r="D37" s="47" t="s">
        <v>25</v>
      </c>
      <c r="E37" s="47" t="e">
        <f>(E38*1)/D38*100-100</f>
        <v>#DIV/0!</v>
      </c>
      <c r="F37" s="47" t="e">
        <f>(F38*1)/E38*100-100</f>
        <v>#DIV/0!</v>
      </c>
      <c r="G37" s="47" t="e">
        <f t="shared" ref="G37:O37" si="10">(G38*1)/E38*100-100</f>
        <v>#DIV/0!</v>
      </c>
      <c r="H37" s="47" t="e">
        <f t="shared" si="10"/>
        <v>#DIV/0!</v>
      </c>
      <c r="I37" s="47" t="e">
        <f t="shared" si="10"/>
        <v>#DIV/0!</v>
      </c>
      <c r="J37" s="47" t="e">
        <f t="shared" si="10"/>
        <v>#DIV/0!</v>
      </c>
      <c r="K37" s="47" t="e">
        <f t="shared" si="10"/>
        <v>#DIV/0!</v>
      </c>
      <c r="L37" s="48" t="e">
        <f t="shared" si="10"/>
        <v>#DIV/0!</v>
      </c>
      <c r="M37" s="48" t="e">
        <f t="shared" si="10"/>
        <v>#DIV/0!</v>
      </c>
      <c r="N37" s="48" t="e">
        <f t="shared" si="10"/>
        <v>#DIV/0!</v>
      </c>
      <c r="O37" s="48" t="e">
        <f t="shared" si="10"/>
        <v>#DIV/0!</v>
      </c>
    </row>
    <row r="38" spans="1:15" ht="21" x14ac:dyDescent="0.2">
      <c r="A38" s="19" t="s">
        <v>96</v>
      </c>
      <c r="B38" s="22" t="s">
        <v>97</v>
      </c>
      <c r="C38" s="6">
        <v>42</v>
      </c>
      <c r="D38" s="57" t="s">
        <v>279</v>
      </c>
      <c r="E38" s="57" t="s">
        <v>279</v>
      </c>
      <c r="F38" s="57" t="s">
        <v>279</v>
      </c>
      <c r="G38" s="57" t="s">
        <v>279</v>
      </c>
      <c r="H38" s="57" t="s">
        <v>279</v>
      </c>
      <c r="I38" s="57" t="s">
        <v>279</v>
      </c>
      <c r="J38" s="57" t="s">
        <v>279</v>
      </c>
      <c r="K38" s="57" t="s">
        <v>279</v>
      </c>
      <c r="L38" s="57" t="s">
        <v>220</v>
      </c>
      <c r="M38" s="57" t="s">
        <v>220</v>
      </c>
      <c r="N38" s="57" t="s">
        <v>220</v>
      </c>
      <c r="O38" s="57" t="s">
        <v>220</v>
      </c>
    </row>
    <row r="39" spans="1:15" ht="67.900000000000006" customHeight="1" x14ac:dyDescent="0.2">
      <c r="A39" s="19" t="s">
        <v>55</v>
      </c>
      <c r="B39" s="22" t="s">
        <v>98</v>
      </c>
      <c r="C39" s="6">
        <v>43</v>
      </c>
      <c r="D39" s="47" t="e">
        <f t="shared" ref="D39:O39" si="11">(D40/D43)*100</f>
        <v>#DIV/0!</v>
      </c>
      <c r="E39" s="47" t="e">
        <f t="shared" si="11"/>
        <v>#DIV/0!</v>
      </c>
      <c r="F39" s="47" t="e">
        <f t="shared" si="11"/>
        <v>#DIV/0!</v>
      </c>
      <c r="G39" s="47" t="e">
        <f t="shared" si="11"/>
        <v>#DIV/0!</v>
      </c>
      <c r="H39" s="47" t="e">
        <f t="shared" si="11"/>
        <v>#DIV/0!</v>
      </c>
      <c r="I39" s="47" t="e">
        <f t="shared" si="11"/>
        <v>#DIV/0!</v>
      </c>
      <c r="J39" s="47" t="e">
        <f t="shared" si="11"/>
        <v>#DIV/0!</v>
      </c>
      <c r="K39" s="47" t="e">
        <f t="shared" si="11"/>
        <v>#DIV/0!</v>
      </c>
      <c r="L39" s="48" t="e">
        <f t="shared" si="11"/>
        <v>#DIV/0!</v>
      </c>
      <c r="M39" s="48" t="e">
        <f t="shared" si="11"/>
        <v>#DIV/0!</v>
      </c>
      <c r="N39" s="48" t="e">
        <f t="shared" si="11"/>
        <v>#DIV/0!</v>
      </c>
      <c r="O39" s="48" t="e">
        <f t="shared" si="11"/>
        <v>#DIV/0!</v>
      </c>
    </row>
    <row r="40" spans="1:15" ht="73.5" x14ac:dyDescent="0.2">
      <c r="A40" s="19" t="s">
        <v>99</v>
      </c>
      <c r="B40" s="22" t="s">
        <v>100</v>
      </c>
      <c r="C40" s="6">
        <v>44</v>
      </c>
      <c r="D40" s="57" t="s">
        <v>279</v>
      </c>
      <c r="E40" s="57" t="s">
        <v>279</v>
      </c>
      <c r="F40" s="57" t="s">
        <v>279</v>
      </c>
      <c r="G40" s="57" t="s">
        <v>279</v>
      </c>
      <c r="H40" s="57" t="s">
        <v>279</v>
      </c>
      <c r="I40" s="57" t="s">
        <v>279</v>
      </c>
      <c r="J40" s="57" t="s">
        <v>279</v>
      </c>
      <c r="K40" s="57" t="s">
        <v>279</v>
      </c>
      <c r="L40" s="57" t="s">
        <v>220</v>
      </c>
      <c r="M40" s="57" t="s">
        <v>220</v>
      </c>
      <c r="N40" s="57" t="s">
        <v>220</v>
      </c>
      <c r="O40" s="57" t="s">
        <v>220</v>
      </c>
    </row>
    <row r="41" spans="1:15" ht="52.5" x14ac:dyDescent="0.2">
      <c r="A41" s="19" t="s">
        <v>57</v>
      </c>
      <c r="B41" s="22" t="s">
        <v>101</v>
      </c>
      <c r="C41" s="6">
        <v>45</v>
      </c>
      <c r="D41" s="47" t="e">
        <f t="shared" ref="D41:O41" si="12">(D42/D43)*100</f>
        <v>#DIV/0!</v>
      </c>
      <c r="E41" s="47" t="e">
        <f t="shared" si="12"/>
        <v>#DIV/0!</v>
      </c>
      <c r="F41" s="47" t="e">
        <f t="shared" si="12"/>
        <v>#DIV/0!</v>
      </c>
      <c r="G41" s="47" t="e">
        <f t="shared" si="12"/>
        <v>#DIV/0!</v>
      </c>
      <c r="H41" s="47" t="e">
        <f t="shared" si="12"/>
        <v>#DIV/0!</v>
      </c>
      <c r="I41" s="47" t="e">
        <f t="shared" si="12"/>
        <v>#DIV/0!</v>
      </c>
      <c r="J41" s="47" t="e">
        <f t="shared" si="12"/>
        <v>#DIV/0!</v>
      </c>
      <c r="K41" s="47" t="e">
        <f t="shared" si="12"/>
        <v>#DIV/0!</v>
      </c>
      <c r="L41" s="48" t="e">
        <f t="shared" si="12"/>
        <v>#DIV/0!</v>
      </c>
      <c r="M41" s="48" t="e">
        <f t="shared" si="12"/>
        <v>#DIV/0!</v>
      </c>
      <c r="N41" s="48" t="e">
        <f t="shared" si="12"/>
        <v>#DIV/0!</v>
      </c>
      <c r="O41" s="48" t="e">
        <f t="shared" si="12"/>
        <v>#DIV/0!</v>
      </c>
    </row>
    <row r="42" spans="1:15" ht="31.5" x14ac:dyDescent="0.2">
      <c r="A42" s="31" t="s">
        <v>102</v>
      </c>
      <c r="B42" s="32" t="s">
        <v>103</v>
      </c>
      <c r="C42" s="33">
        <v>46</v>
      </c>
      <c r="D42" s="59" t="s">
        <v>279</v>
      </c>
      <c r="E42" s="59" t="s">
        <v>279</v>
      </c>
      <c r="F42" s="59" t="s">
        <v>279</v>
      </c>
      <c r="G42" s="59" t="s">
        <v>279</v>
      </c>
      <c r="H42" s="59" t="s">
        <v>279</v>
      </c>
      <c r="I42" s="59" t="s">
        <v>279</v>
      </c>
      <c r="J42" s="59" t="s">
        <v>279</v>
      </c>
      <c r="K42" s="59" t="s">
        <v>279</v>
      </c>
      <c r="L42" s="59" t="s">
        <v>220</v>
      </c>
      <c r="M42" s="59" t="s">
        <v>220</v>
      </c>
      <c r="N42" s="59" t="s">
        <v>220</v>
      </c>
      <c r="O42" s="59" t="s">
        <v>220</v>
      </c>
    </row>
    <row r="43" spans="1:15" s="11" customFormat="1" ht="31.5" x14ac:dyDescent="0.2">
      <c r="A43" s="19" t="s">
        <v>104</v>
      </c>
      <c r="B43" s="22" t="s">
        <v>105</v>
      </c>
      <c r="C43" s="6">
        <v>47</v>
      </c>
      <c r="D43" s="57" t="s">
        <v>279</v>
      </c>
      <c r="E43" s="57" t="s">
        <v>279</v>
      </c>
      <c r="F43" s="57" t="s">
        <v>279</v>
      </c>
      <c r="G43" s="57" t="s">
        <v>279</v>
      </c>
      <c r="H43" s="57" t="s">
        <v>279</v>
      </c>
      <c r="I43" s="57" t="s">
        <v>279</v>
      </c>
      <c r="J43" s="57" t="s">
        <v>279</v>
      </c>
      <c r="K43" s="57" t="s">
        <v>279</v>
      </c>
      <c r="L43" s="57" t="s">
        <v>220</v>
      </c>
      <c r="M43" s="57" t="s">
        <v>220</v>
      </c>
      <c r="N43" s="57" t="s">
        <v>220</v>
      </c>
      <c r="O43" s="57" t="s">
        <v>220</v>
      </c>
    </row>
    <row r="44" spans="1:15" s="11" customFormat="1" ht="66.75" customHeight="1" x14ac:dyDescent="0.2">
      <c r="A44" s="19" t="s">
        <v>60</v>
      </c>
      <c r="B44" s="22" t="s">
        <v>106</v>
      </c>
      <c r="C44" s="6">
        <v>48</v>
      </c>
      <c r="D44" s="47" t="e">
        <f t="shared" ref="D44:O44" si="13">(D45/D46)*100</f>
        <v>#DIV/0!</v>
      </c>
      <c r="E44" s="47" t="e">
        <f t="shared" si="13"/>
        <v>#DIV/0!</v>
      </c>
      <c r="F44" s="47" t="e">
        <f t="shared" si="13"/>
        <v>#DIV/0!</v>
      </c>
      <c r="G44" s="47" t="e">
        <f t="shared" si="13"/>
        <v>#DIV/0!</v>
      </c>
      <c r="H44" s="47" t="e">
        <f t="shared" si="13"/>
        <v>#DIV/0!</v>
      </c>
      <c r="I44" s="47" t="e">
        <f t="shared" si="13"/>
        <v>#DIV/0!</v>
      </c>
      <c r="J44" s="47" t="e">
        <f t="shared" si="13"/>
        <v>#DIV/0!</v>
      </c>
      <c r="K44" s="47" t="e">
        <f t="shared" si="13"/>
        <v>#DIV/0!</v>
      </c>
      <c r="L44" s="48" t="e">
        <f t="shared" si="13"/>
        <v>#DIV/0!</v>
      </c>
      <c r="M44" s="48" t="e">
        <f t="shared" si="13"/>
        <v>#DIV/0!</v>
      </c>
      <c r="N44" s="48" t="e">
        <f t="shared" si="13"/>
        <v>#DIV/0!</v>
      </c>
      <c r="O44" s="48" t="e">
        <f t="shared" si="13"/>
        <v>#DIV/0!</v>
      </c>
    </row>
    <row r="45" spans="1:15" s="11" customFormat="1" ht="54" customHeight="1" x14ac:dyDescent="0.2">
      <c r="A45" s="19" t="s">
        <v>107</v>
      </c>
      <c r="B45" s="22" t="s">
        <v>108</v>
      </c>
      <c r="C45" s="6">
        <v>49</v>
      </c>
      <c r="D45" s="57" t="s">
        <v>279</v>
      </c>
      <c r="E45" s="57" t="s">
        <v>279</v>
      </c>
      <c r="F45" s="57" t="s">
        <v>279</v>
      </c>
      <c r="G45" s="57" t="s">
        <v>279</v>
      </c>
      <c r="H45" s="57" t="s">
        <v>279</v>
      </c>
      <c r="I45" s="57" t="s">
        <v>279</v>
      </c>
      <c r="J45" s="57" t="s">
        <v>279</v>
      </c>
      <c r="K45" s="57" t="s">
        <v>279</v>
      </c>
      <c r="L45" s="57" t="s">
        <v>220</v>
      </c>
      <c r="M45" s="57" t="s">
        <v>220</v>
      </c>
      <c r="N45" s="57" t="s">
        <v>220</v>
      </c>
      <c r="O45" s="57" t="s">
        <v>220</v>
      </c>
    </row>
    <row r="46" spans="1:15" s="11" customFormat="1" ht="16.149999999999999" customHeight="1" x14ac:dyDescent="0.2">
      <c r="A46" s="19" t="s">
        <v>109</v>
      </c>
      <c r="B46" s="22" t="s">
        <v>110</v>
      </c>
      <c r="C46" s="6">
        <v>50</v>
      </c>
      <c r="D46" s="57" t="s">
        <v>279</v>
      </c>
      <c r="E46" s="57" t="s">
        <v>279</v>
      </c>
      <c r="F46" s="57" t="s">
        <v>279</v>
      </c>
      <c r="G46" s="57" t="s">
        <v>279</v>
      </c>
      <c r="H46" s="57" t="s">
        <v>279</v>
      </c>
      <c r="I46" s="57" t="s">
        <v>279</v>
      </c>
      <c r="J46" s="57" t="s">
        <v>279</v>
      </c>
      <c r="K46" s="57" t="s">
        <v>279</v>
      </c>
      <c r="L46" s="57" t="s">
        <v>220</v>
      </c>
      <c r="M46" s="57" t="s">
        <v>220</v>
      </c>
      <c r="N46" s="57" t="s">
        <v>220</v>
      </c>
      <c r="O46" s="57" t="s">
        <v>220</v>
      </c>
    </row>
    <row r="47" spans="1:15" x14ac:dyDescent="0.2">
      <c r="A47" s="29"/>
      <c r="B47" s="30"/>
      <c r="C47" s="17"/>
      <c r="D47" s="35"/>
      <c r="E47" s="35"/>
      <c r="F47" s="35"/>
      <c r="G47" s="35"/>
      <c r="H47" s="35"/>
      <c r="I47" s="35"/>
      <c r="J47" s="35"/>
      <c r="K47" s="35"/>
      <c r="L47" s="35"/>
      <c r="M47" s="35"/>
      <c r="N47" s="35"/>
      <c r="O47" s="35"/>
    </row>
    <row r="48" spans="1:15" x14ac:dyDescent="0.2">
      <c r="A48" s="3"/>
      <c r="B48" s="30"/>
      <c r="C48" s="4"/>
      <c r="D48" s="3"/>
      <c r="E48" s="3"/>
      <c r="F48" s="3"/>
      <c r="G48" s="3"/>
      <c r="H48" s="3"/>
      <c r="I48" s="3"/>
      <c r="J48" s="3"/>
      <c r="K48" s="3"/>
      <c r="L48" s="3"/>
      <c r="M48" s="3"/>
      <c r="N48" s="3"/>
      <c r="O48" s="3"/>
    </row>
    <row r="49" spans="1:15" x14ac:dyDescent="0.2">
      <c r="A49" s="28" t="s">
        <v>111</v>
      </c>
      <c r="B49" s="3"/>
      <c r="C49" s="4"/>
      <c r="D49" s="68" t="s">
        <v>204</v>
      </c>
      <c r="E49" s="69"/>
      <c r="F49" s="69"/>
      <c r="G49" s="3"/>
      <c r="H49" s="3"/>
      <c r="I49" s="3"/>
      <c r="J49" s="3"/>
      <c r="K49" s="3"/>
      <c r="L49" s="3"/>
      <c r="M49" s="3"/>
      <c r="N49" s="3"/>
      <c r="O49" s="3"/>
    </row>
    <row r="50" spans="1:15" x14ac:dyDescent="0.2">
      <c r="A50" s="3"/>
      <c r="B50" s="28"/>
      <c r="C50" s="4"/>
      <c r="D50" s="3"/>
      <c r="E50" s="3"/>
      <c r="F50" s="3"/>
      <c r="G50" s="3"/>
      <c r="H50" s="3"/>
      <c r="I50" s="3"/>
      <c r="J50" s="3"/>
      <c r="K50" s="3"/>
      <c r="L50" s="3"/>
      <c r="M50" s="3"/>
      <c r="N50" s="3"/>
      <c r="O50" s="3"/>
    </row>
    <row r="51" spans="1:15" x14ac:dyDescent="0.2">
      <c r="A51" s="28" t="s">
        <v>112</v>
      </c>
      <c r="B51" s="3"/>
      <c r="C51" s="4"/>
      <c r="D51" s="68" t="s">
        <v>205</v>
      </c>
      <c r="E51" s="69"/>
      <c r="F51" s="69"/>
      <c r="G51" s="3"/>
      <c r="H51" s="3"/>
      <c r="I51" s="3"/>
      <c r="J51" s="3"/>
      <c r="K51" s="3"/>
      <c r="L51" s="3"/>
      <c r="M51" s="3"/>
      <c r="N51" s="3"/>
      <c r="O51" s="3"/>
    </row>
    <row r="52" spans="1:15" x14ac:dyDescent="0.2">
      <c r="B52" s="4"/>
    </row>
  </sheetData>
  <sheetProtection password="C86F" sheet="1" objects="1" selectLockedCells="1"/>
  <mergeCells count="11">
    <mergeCell ref="D51:F51"/>
    <mergeCell ref="B5:B6"/>
    <mergeCell ref="A5:A6"/>
    <mergeCell ref="F5:G5"/>
    <mergeCell ref="D49:F49"/>
    <mergeCell ref="J5:K5"/>
    <mergeCell ref="L5:M5"/>
    <mergeCell ref="N5:O5"/>
    <mergeCell ref="A2:O2"/>
    <mergeCell ref="A3:O3"/>
    <mergeCell ref="H5:I5"/>
  </mergeCells>
  <phoneticPr fontId="0" type="noConversion"/>
  <pageMargins left="0.75" right="0.75" top="1" bottom="1" header="0.5" footer="0.5"/>
  <pageSetup paperSize="9" orientation="portrait" r:id="rId1"/>
  <headerFooter alignWithMargins="0"/>
  <ignoredErrors>
    <ignoredError sqref="E9:J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8" workbookViewId="0">
      <selection activeCell="F11" sqref="F11"/>
    </sheetView>
  </sheetViews>
  <sheetFormatPr defaultRowHeight="12.75" x14ac:dyDescent="0.2"/>
  <cols>
    <col min="1" max="1" width="4.85546875" style="2" customWidth="1"/>
    <col min="2" max="2" width="44.28515625" style="2" customWidth="1"/>
    <col min="3" max="3" width="9.85546875" style="2" hidden="1" customWidth="1"/>
    <col min="4" max="4" width="15.28515625" style="2" customWidth="1"/>
    <col min="5" max="5" width="17.7109375" style="2" customWidth="1"/>
    <col min="6" max="6" width="60.140625" style="2" customWidth="1"/>
    <col min="7" max="16384" width="9.140625" style="2"/>
  </cols>
  <sheetData>
    <row r="1" spans="1:7" s="11" customFormat="1" x14ac:dyDescent="0.2">
      <c r="A1" s="7"/>
      <c r="B1" s="7"/>
      <c r="C1" s="9" t="s">
        <v>5</v>
      </c>
      <c r="D1" s="10"/>
      <c r="E1" s="10"/>
      <c r="F1" s="10"/>
    </row>
    <row r="2" spans="1:7" ht="35.25" customHeight="1" x14ac:dyDescent="0.2">
      <c r="A2" s="74" t="s">
        <v>113</v>
      </c>
      <c r="B2" s="74"/>
      <c r="C2" s="74"/>
      <c r="D2" s="74"/>
      <c r="E2" s="74"/>
      <c r="F2" s="74"/>
      <c r="G2" s="11"/>
    </row>
    <row r="3" spans="1:7" ht="16.5" customHeight="1" x14ac:dyDescent="0.2">
      <c r="A3" s="75"/>
      <c r="B3" s="75"/>
      <c r="C3" s="75"/>
      <c r="D3" s="75"/>
      <c r="E3" s="75"/>
      <c r="F3" s="75"/>
      <c r="G3" s="11"/>
    </row>
    <row r="4" spans="1:7" ht="16.5" customHeight="1" x14ac:dyDescent="0.2">
      <c r="A4" s="42"/>
      <c r="B4" s="42"/>
      <c r="C4" s="42"/>
      <c r="D4" s="42"/>
      <c r="E4" s="42"/>
      <c r="F4" s="42"/>
      <c r="G4" s="11"/>
    </row>
    <row r="5" spans="1:7" x14ac:dyDescent="0.2">
      <c r="A5" s="76" t="s">
        <v>114</v>
      </c>
      <c r="B5" s="76" t="s">
        <v>115</v>
      </c>
      <c r="C5" s="8"/>
      <c r="D5" s="76" t="s">
        <v>116</v>
      </c>
      <c r="E5" s="78" t="s">
        <v>117</v>
      </c>
      <c r="F5" s="79"/>
      <c r="G5" s="11"/>
    </row>
    <row r="6" spans="1:7" ht="21" x14ac:dyDescent="0.2">
      <c r="A6" s="77"/>
      <c r="B6" s="77"/>
      <c r="C6" s="43"/>
      <c r="D6" s="77"/>
      <c r="E6" s="44" t="s">
        <v>118</v>
      </c>
      <c r="F6" s="45" t="s">
        <v>119</v>
      </c>
    </row>
    <row r="7" spans="1:7" hidden="1" x14ac:dyDescent="0.2">
      <c r="A7" s="8" t="s">
        <v>18</v>
      </c>
      <c r="B7" s="8"/>
      <c r="C7" s="8"/>
      <c r="D7" s="6">
        <v>0</v>
      </c>
      <c r="E7" s="6">
        <v>1</v>
      </c>
      <c r="F7" s="6" t="s">
        <v>20</v>
      </c>
    </row>
    <row r="8" spans="1:7" ht="52.5" x14ac:dyDescent="0.2">
      <c r="A8" s="5" t="s">
        <v>19</v>
      </c>
      <c r="B8" s="36" t="s">
        <v>120</v>
      </c>
      <c r="C8" s="6" t="s">
        <v>19</v>
      </c>
      <c r="D8" s="54" t="s">
        <v>320</v>
      </c>
      <c r="E8" s="55" t="s">
        <v>42</v>
      </c>
      <c r="F8" s="54" t="s">
        <v>321</v>
      </c>
    </row>
    <row r="9" spans="1:7" ht="42" x14ac:dyDescent="0.2">
      <c r="A9" s="5" t="s">
        <v>20</v>
      </c>
      <c r="B9" s="36" t="s">
        <v>121</v>
      </c>
      <c r="C9" s="6" t="s">
        <v>20</v>
      </c>
      <c r="D9" s="54" t="s">
        <v>320</v>
      </c>
      <c r="E9" s="55" t="s">
        <v>21</v>
      </c>
      <c r="F9" s="54" t="s">
        <v>322</v>
      </c>
    </row>
    <row r="10" spans="1:7" ht="63" x14ac:dyDescent="0.2">
      <c r="A10" s="5" t="s">
        <v>21</v>
      </c>
      <c r="B10" s="37" t="s">
        <v>122</v>
      </c>
      <c r="C10" s="6" t="s">
        <v>21</v>
      </c>
      <c r="D10" s="56" t="s">
        <v>323</v>
      </c>
      <c r="E10" s="55" t="s">
        <v>45</v>
      </c>
      <c r="F10" s="54" t="s">
        <v>324</v>
      </c>
    </row>
    <row r="11" spans="1:7" ht="82.15" customHeight="1" x14ac:dyDescent="0.2">
      <c r="A11" s="5" t="s">
        <v>22</v>
      </c>
      <c r="B11" s="37" t="s">
        <v>123</v>
      </c>
      <c r="C11" s="6" t="s">
        <v>22</v>
      </c>
      <c r="D11" s="54" t="s">
        <v>320</v>
      </c>
      <c r="E11" s="55" t="s">
        <v>19</v>
      </c>
      <c r="F11" s="54" t="s">
        <v>325</v>
      </c>
    </row>
    <row r="12" spans="1:7" ht="81" customHeight="1" x14ac:dyDescent="0.2">
      <c r="A12" s="5" t="s">
        <v>23</v>
      </c>
      <c r="B12" s="37" t="s">
        <v>124</v>
      </c>
      <c r="C12" s="6" t="s">
        <v>23</v>
      </c>
      <c r="D12" s="54" t="s">
        <v>320</v>
      </c>
      <c r="E12" s="55" t="s">
        <v>42</v>
      </c>
      <c r="F12" s="54" t="s">
        <v>326</v>
      </c>
    </row>
    <row r="13" spans="1:7" ht="105" x14ac:dyDescent="0.2">
      <c r="A13" s="5" t="s">
        <v>34</v>
      </c>
      <c r="B13" s="37" t="s">
        <v>125</v>
      </c>
      <c r="C13" s="6" t="s">
        <v>34</v>
      </c>
      <c r="D13" s="54" t="s">
        <v>327</v>
      </c>
      <c r="E13" s="55" t="s">
        <v>34</v>
      </c>
      <c r="F13" s="54" t="s">
        <v>410</v>
      </c>
    </row>
    <row r="14" spans="1:7" ht="105" x14ac:dyDescent="0.2">
      <c r="A14" s="5" t="s">
        <v>37</v>
      </c>
      <c r="B14" s="37" t="s">
        <v>126</v>
      </c>
      <c r="C14" s="6" t="s">
        <v>37</v>
      </c>
      <c r="D14" s="54" t="s">
        <v>327</v>
      </c>
      <c r="E14" s="55" t="s">
        <v>279</v>
      </c>
      <c r="F14" s="54" t="s">
        <v>328</v>
      </c>
    </row>
    <row r="15" spans="1:7" ht="42" x14ac:dyDescent="0.2">
      <c r="A15" s="5" t="s">
        <v>40</v>
      </c>
      <c r="B15" s="36" t="s">
        <v>127</v>
      </c>
      <c r="C15" s="6" t="s">
        <v>40</v>
      </c>
      <c r="D15" s="54" t="s">
        <v>329</v>
      </c>
      <c r="E15" s="55" t="s">
        <v>21</v>
      </c>
      <c r="F15" s="54" t="s">
        <v>330</v>
      </c>
    </row>
    <row r="16" spans="1:7" ht="73.5" x14ac:dyDescent="0.2">
      <c r="A16" s="5" t="s">
        <v>42</v>
      </c>
      <c r="B16" s="37" t="s">
        <v>128</v>
      </c>
      <c r="C16" s="6" t="s">
        <v>42</v>
      </c>
      <c r="D16" s="54" t="s">
        <v>331</v>
      </c>
      <c r="E16" s="55" t="s">
        <v>21</v>
      </c>
      <c r="F16" s="54" t="s">
        <v>332</v>
      </c>
    </row>
    <row r="17" spans="1:6" ht="178.5" x14ac:dyDescent="0.2">
      <c r="A17" s="5" t="s">
        <v>45</v>
      </c>
      <c r="B17" s="37" t="s">
        <v>129</v>
      </c>
      <c r="C17" s="6" t="s">
        <v>45</v>
      </c>
      <c r="D17" s="54" t="s">
        <v>320</v>
      </c>
      <c r="E17" s="55" t="s">
        <v>21</v>
      </c>
      <c r="F17" s="54" t="s">
        <v>333</v>
      </c>
    </row>
    <row r="18" spans="1:6" ht="94.5" x14ac:dyDescent="0.2">
      <c r="A18" s="5" t="s">
        <v>47</v>
      </c>
      <c r="B18" s="36" t="s">
        <v>130</v>
      </c>
      <c r="C18" s="6" t="s">
        <v>47</v>
      </c>
      <c r="D18" s="54" t="s">
        <v>320</v>
      </c>
      <c r="E18" s="55" t="s">
        <v>279</v>
      </c>
      <c r="F18" s="54" t="s">
        <v>334</v>
      </c>
    </row>
    <row r="19" spans="1:6" ht="63" x14ac:dyDescent="0.2">
      <c r="A19" s="5" t="s">
        <v>49</v>
      </c>
      <c r="B19" s="37" t="s">
        <v>131</v>
      </c>
      <c r="C19" s="6" t="s">
        <v>49</v>
      </c>
      <c r="D19" s="54" t="s">
        <v>320</v>
      </c>
      <c r="E19" s="55" t="s">
        <v>19</v>
      </c>
      <c r="F19" s="54" t="s">
        <v>335</v>
      </c>
    </row>
    <row r="20" spans="1:6" ht="73.5" x14ac:dyDescent="0.2">
      <c r="A20" s="5" t="s">
        <v>52</v>
      </c>
      <c r="B20" s="36" t="s">
        <v>132</v>
      </c>
      <c r="C20" s="6" t="s">
        <v>52</v>
      </c>
      <c r="D20" s="54" t="s">
        <v>320</v>
      </c>
      <c r="E20" s="55" t="s">
        <v>21</v>
      </c>
      <c r="F20" s="54" t="s">
        <v>336</v>
      </c>
    </row>
    <row r="21" spans="1:6" ht="84" x14ac:dyDescent="0.2">
      <c r="A21" s="5" t="s">
        <v>55</v>
      </c>
      <c r="B21" s="36" t="s">
        <v>133</v>
      </c>
      <c r="C21" s="6" t="s">
        <v>55</v>
      </c>
      <c r="D21" s="54" t="s">
        <v>320</v>
      </c>
      <c r="E21" s="55" t="s">
        <v>21</v>
      </c>
      <c r="F21" s="54" t="s">
        <v>337</v>
      </c>
    </row>
    <row r="22" spans="1:6" ht="73.5" x14ac:dyDescent="0.2">
      <c r="A22" s="5" t="s">
        <v>57</v>
      </c>
      <c r="B22" s="36" t="s">
        <v>134</v>
      </c>
      <c r="C22" s="6" t="s">
        <v>57</v>
      </c>
      <c r="D22" s="54" t="s">
        <v>320</v>
      </c>
      <c r="E22" s="55" t="s">
        <v>21</v>
      </c>
      <c r="F22" s="54" t="s">
        <v>338</v>
      </c>
    </row>
    <row r="23" spans="1:6" ht="42" x14ac:dyDescent="0.2">
      <c r="A23" s="5" t="s">
        <v>60</v>
      </c>
      <c r="B23" s="36" t="s">
        <v>135</v>
      </c>
      <c r="C23" s="6" t="s">
        <v>60</v>
      </c>
      <c r="D23" s="54" t="s">
        <v>320</v>
      </c>
      <c r="E23" s="55" t="s">
        <v>23</v>
      </c>
      <c r="F23" s="54" t="s">
        <v>339</v>
      </c>
    </row>
    <row r="24" spans="1:6" ht="52.5" x14ac:dyDescent="0.2">
      <c r="A24" s="5" t="s">
        <v>136</v>
      </c>
      <c r="B24" s="37" t="s">
        <v>137</v>
      </c>
      <c r="C24" s="6" t="s">
        <v>136</v>
      </c>
      <c r="D24" s="54" t="s">
        <v>340</v>
      </c>
      <c r="E24" s="55" t="s">
        <v>20</v>
      </c>
      <c r="F24" s="54" t="s">
        <v>411</v>
      </c>
    </row>
    <row r="25" spans="1:6" ht="105" x14ac:dyDescent="0.2">
      <c r="A25" s="5" t="s">
        <v>138</v>
      </c>
      <c r="B25" s="36" t="s">
        <v>139</v>
      </c>
      <c r="C25" s="6" t="s">
        <v>138</v>
      </c>
      <c r="D25" s="54" t="s">
        <v>341</v>
      </c>
      <c r="E25" s="55" t="s">
        <v>40</v>
      </c>
      <c r="F25" s="54" t="s">
        <v>342</v>
      </c>
    </row>
    <row r="26" spans="1:6" ht="71.45" customHeight="1" x14ac:dyDescent="0.2">
      <c r="A26" s="5" t="s">
        <v>140</v>
      </c>
      <c r="B26" s="36" t="s">
        <v>141</v>
      </c>
      <c r="C26" s="6" t="s">
        <v>140</v>
      </c>
      <c r="D26" s="54" t="s">
        <v>320</v>
      </c>
      <c r="E26" s="55" t="s">
        <v>49</v>
      </c>
      <c r="F26" s="54" t="s">
        <v>343</v>
      </c>
    </row>
    <row r="27" spans="1:6" ht="42" x14ac:dyDescent="0.2">
      <c r="A27" s="5" t="s">
        <v>62</v>
      </c>
      <c r="B27" s="36" t="s">
        <v>142</v>
      </c>
      <c r="C27" s="6" t="s">
        <v>62</v>
      </c>
      <c r="D27" s="54" t="s">
        <v>344</v>
      </c>
      <c r="E27" s="55" t="s">
        <v>19</v>
      </c>
      <c r="F27" s="54" t="s">
        <v>345</v>
      </c>
    </row>
    <row r="28" spans="1:6" ht="52.5" x14ac:dyDescent="0.2">
      <c r="A28" s="5" t="s">
        <v>65</v>
      </c>
      <c r="B28" s="36" t="s">
        <v>143</v>
      </c>
      <c r="C28" s="6" t="s">
        <v>65</v>
      </c>
      <c r="D28" s="54" t="s">
        <v>320</v>
      </c>
      <c r="E28" s="55" t="s">
        <v>20</v>
      </c>
      <c r="F28" s="54" t="s">
        <v>346</v>
      </c>
    </row>
    <row r="29" spans="1:6" ht="42" x14ac:dyDescent="0.2">
      <c r="A29" s="5" t="s">
        <v>68</v>
      </c>
      <c r="B29" s="36" t="s">
        <v>144</v>
      </c>
      <c r="C29" s="6" t="s">
        <v>68</v>
      </c>
      <c r="D29" s="54" t="s">
        <v>347</v>
      </c>
      <c r="E29" s="55" t="s">
        <v>34</v>
      </c>
      <c r="F29" s="54" t="s">
        <v>348</v>
      </c>
    </row>
    <row r="30" spans="1:6" ht="31.5" x14ac:dyDescent="0.2">
      <c r="A30" s="5" t="s">
        <v>71</v>
      </c>
      <c r="B30" s="36" t="s">
        <v>145</v>
      </c>
      <c r="C30" s="6" t="s">
        <v>71</v>
      </c>
      <c r="D30" s="54" t="s">
        <v>349</v>
      </c>
      <c r="E30" s="55" t="s">
        <v>19</v>
      </c>
      <c r="F30" s="54" t="s">
        <v>350</v>
      </c>
    </row>
    <row r="31" spans="1:6" ht="73.5" x14ac:dyDescent="0.2">
      <c r="A31" s="5" t="s">
        <v>74</v>
      </c>
      <c r="B31" s="36" t="s">
        <v>146</v>
      </c>
      <c r="C31" s="6" t="s">
        <v>74</v>
      </c>
      <c r="D31" s="54" t="s">
        <v>351</v>
      </c>
      <c r="E31" s="55" t="s">
        <v>22</v>
      </c>
      <c r="F31" s="54" t="s">
        <v>352</v>
      </c>
    </row>
    <row r="32" spans="1:6" ht="42" x14ac:dyDescent="0.2">
      <c r="A32" s="5" t="s">
        <v>76</v>
      </c>
      <c r="B32" s="36" t="s">
        <v>147</v>
      </c>
      <c r="C32" s="6" t="s">
        <v>76</v>
      </c>
      <c r="D32" s="54" t="s">
        <v>353</v>
      </c>
      <c r="E32" s="55" t="s">
        <v>22</v>
      </c>
      <c r="F32" s="54" t="s">
        <v>354</v>
      </c>
    </row>
    <row r="33" spans="1:6" ht="73.5" x14ac:dyDescent="0.2">
      <c r="A33" s="5" t="s">
        <v>79</v>
      </c>
      <c r="B33" s="36" t="s">
        <v>148</v>
      </c>
      <c r="C33" s="6" t="s">
        <v>79</v>
      </c>
      <c r="D33" s="54" t="s">
        <v>320</v>
      </c>
      <c r="E33" s="55" t="s">
        <v>49</v>
      </c>
      <c r="F33" s="54" t="s">
        <v>355</v>
      </c>
    </row>
    <row r="34" spans="1:6" ht="63.6" customHeight="1" x14ac:dyDescent="0.2">
      <c r="A34" s="5" t="s">
        <v>81</v>
      </c>
      <c r="B34" s="36" t="s">
        <v>149</v>
      </c>
      <c r="C34" s="6" t="s">
        <v>81</v>
      </c>
      <c r="D34" s="54" t="s">
        <v>320</v>
      </c>
      <c r="E34" s="55" t="s">
        <v>37</v>
      </c>
      <c r="F34" s="54" t="s">
        <v>356</v>
      </c>
    </row>
    <row r="35" spans="1:6" ht="31.5" x14ac:dyDescent="0.2">
      <c r="A35" s="5" t="s">
        <v>150</v>
      </c>
      <c r="B35" s="36" t="s">
        <v>151</v>
      </c>
      <c r="C35" s="6" t="s">
        <v>150</v>
      </c>
      <c r="D35" s="54" t="s">
        <v>320</v>
      </c>
      <c r="E35" s="55" t="s">
        <v>34</v>
      </c>
      <c r="F35" s="54" t="s">
        <v>357</v>
      </c>
    </row>
    <row r="36" spans="1:6" ht="21" x14ac:dyDescent="0.2">
      <c r="A36" s="5" t="s">
        <v>84</v>
      </c>
      <c r="B36" s="36" t="s">
        <v>152</v>
      </c>
      <c r="C36" s="6" t="s">
        <v>84</v>
      </c>
      <c r="D36" s="54" t="s">
        <v>320</v>
      </c>
      <c r="E36" s="55" t="s">
        <v>19</v>
      </c>
      <c r="F36" s="54" t="s">
        <v>358</v>
      </c>
    </row>
    <row r="37" spans="1:6" ht="31.5" x14ac:dyDescent="0.2">
      <c r="A37" s="5" t="s">
        <v>87</v>
      </c>
      <c r="B37" s="36" t="s">
        <v>153</v>
      </c>
      <c r="C37" s="6" t="s">
        <v>87</v>
      </c>
      <c r="D37" s="54" t="s">
        <v>359</v>
      </c>
      <c r="E37" s="55" t="s">
        <v>22</v>
      </c>
      <c r="F37" s="54" t="s">
        <v>360</v>
      </c>
    </row>
    <row r="38" spans="1:6" ht="21" x14ac:dyDescent="0.2">
      <c r="A38" s="5" t="s">
        <v>89</v>
      </c>
      <c r="B38" s="36" t="s">
        <v>154</v>
      </c>
      <c r="C38" s="6" t="s">
        <v>89</v>
      </c>
      <c r="D38" s="54" t="s">
        <v>361</v>
      </c>
      <c r="E38" s="55" t="s">
        <v>22</v>
      </c>
      <c r="F38" s="54" t="s">
        <v>362</v>
      </c>
    </row>
    <row r="39" spans="1:6" ht="63" x14ac:dyDescent="0.2">
      <c r="A39" s="5" t="s">
        <v>92</v>
      </c>
      <c r="B39" s="36" t="s">
        <v>155</v>
      </c>
      <c r="C39" s="6" t="s">
        <v>92</v>
      </c>
      <c r="D39" s="54" t="s">
        <v>320</v>
      </c>
      <c r="E39" s="55" t="s">
        <v>21</v>
      </c>
      <c r="F39" s="54" t="s">
        <v>363</v>
      </c>
    </row>
    <row r="40" spans="1:6" ht="42.6" customHeight="1" x14ac:dyDescent="0.2">
      <c r="A40" s="5" t="s">
        <v>156</v>
      </c>
      <c r="B40" s="36" t="s">
        <v>157</v>
      </c>
      <c r="C40" s="6" t="s">
        <v>156</v>
      </c>
      <c r="D40" s="54" t="s">
        <v>320</v>
      </c>
      <c r="E40" s="55" t="s">
        <v>21</v>
      </c>
      <c r="F40" s="54" t="s">
        <v>364</v>
      </c>
    </row>
    <row r="41" spans="1:6" ht="31.5" x14ac:dyDescent="0.2">
      <c r="A41" s="5" t="s">
        <v>158</v>
      </c>
      <c r="B41" s="36" t="s">
        <v>159</v>
      </c>
      <c r="C41" s="6" t="s">
        <v>158</v>
      </c>
      <c r="D41" s="54" t="s">
        <v>320</v>
      </c>
      <c r="E41" s="55" t="s">
        <v>19</v>
      </c>
      <c r="F41" s="54" t="s">
        <v>365</v>
      </c>
    </row>
    <row r="42" spans="1:6" x14ac:dyDescent="0.2">
      <c r="A42" s="10"/>
      <c r="B42" s="46"/>
      <c r="C42" s="17"/>
      <c r="D42" s="10"/>
      <c r="E42" s="10"/>
      <c r="F42" s="10"/>
    </row>
    <row r="43" spans="1:6" x14ac:dyDescent="0.2">
      <c r="A43" s="10"/>
      <c r="B43" s="46"/>
      <c r="C43" s="17"/>
      <c r="D43" s="10"/>
      <c r="E43" s="10"/>
      <c r="F43" s="10"/>
    </row>
    <row r="44" spans="1:6" x14ac:dyDescent="0.2">
      <c r="A44" s="3"/>
      <c r="B44" s="3"/>
      <c r="C44" s="4"/>
      <c r="D44" s="3"/>
      <c r="E44" s="3"/>
      <c r="F44" s="3"/>
    </row>
    <row r="45" spans="1:6" x14ac:dyDescent="0.2">
      <c r="A45" s="73" t="s">
        <v>111</v>
      </c>
      <c r="B45" s="73"/>
      <c r="C45" s="4"/>
      <c r="D45" s="68" t="s">
        <v>204</v>
      </c>
      <c r="E45" s="69"/>
      <c r="F45" s="69"/>
    </row>
    <row r="46" spans="1:6" x14ac:dyDescent="0.2">
      <c r="A46" s="3"/>
      <c r="B46" s="3"/>
      <c r="C46" s="4"/>
      <c r="D46" s="3"/>
      <c r="E46" s="3"/>
      <c r="F46" s="3"/>
    </row>
    <row r="47" spans="1:6" x14ac:dyDescent="0.2">
      <c r="A47" s="73" t="s">
        <v>112</v>
      </c>
      <c r="B47" s="73"/>
      <c r="C47" s="4"/>
      <c r="D47" s="68" t="s">
        <v>206</v>
      </c>
      <c r="E47" s="69"/>
      <c r="F47" s="69"/>
    </row>
  </sheetData>
  <sheetProtection password="C86F" sheet="1" objects="1"/>
  <mergeCells count="10">
    <mergeCell ref="A45:B45"/>
    <mergeCell ref="D45:F45"/>
    <mergeCell ref="A47:B47"/>
    <mergeCell ref="D47:F47"/>
    <mergeCell ref="A2:F2"/>
    <mergeCell ref="A3:F3"/>
    <mergeCell ref="A5:A6"/>
    <mergeCell ref="B5:B6"/>
    <mergeCell ref="D5:D6"/>
    <mergeCell ref="E5:F5"/>
  </mergeCells>
  <phoneticPr fontId="0"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11" zoomScale="85" zoomScaleNormal="85" workbookViewId="0">
      <selection activeCell="O17" sqref="O17"/>
    </sheetView>
  </sheetViews>
  <sheetFormatPr defaultRowHeight="12.75" x14ac:dyDescent="0.2"/>
  <cols>
    <col min="1" max="1" width="6.5703125" style="2" customWidth="1"/>
    <col min="2" max="2" width="45.5703125" style="2" customWidth="1"/>
    <col min="3" max="3" width="9.85546875" style="2" hidden="1" customWidth="1"/>
    <col min="4" max="16384" width="9.140625" style="2"/>
  </cols>
  <sheetData>
    <row r="1" spans="1:17" x14ac:dyDescent="0.2">
      <c r="A1" s="7"/>
      <c r="B1" s="7"/>
      <c r="C1" s="9" t="s">
        <v>5</v>
      </c>
      <c r="D1" s="10"/>
      <c r="E1" s="10"/>
      <c r="F1" s="10"/>
      <c r="G1" s="10"/>
      <c r="H1" s="10"/>
      <c r="I1" s="10"/>
      <c r="J1" s="10"/>
      <c r="K1" s="10"/>
      <c r="L1" s="10"/>
      <c r="M1" s="10"/>
      <c r="N1" s="10"/>
      <c r="O1" s="10"/>
      <c r="P1" s="10"/>
      <c r="Q1" s="10"/>
    </row>
    <row r="2" spans="1:17" s="11" customFormat="1" ht="30.75" customHeight="1" x14ac:dyDescent="0.2">
      <c r="A2" s="88" t="s">
        <v>160</v>
      </c>
      <c r="B2" s="88"/>
      <c r="C2" s="88"/>
      <c r="D2" s="88"/>
      <c r="E2" s="88"/>
      <c r="F2" s="88"/>
      <c r="G2" s="88"/>
      <c r="H2" s="88"/>
      <c r="I2" s="88"/>
      <c r="J2" s="88"/>
      <c r="K2" s="88"/>
      <c r="L2" s="88"/>
      <c r="M2" s="88"/>
      <c r="N2" s="88"/>
      <c r="O2" s="88"/>
      <c r="P2" s="88"/>
      <c r="Q2" s="88"/>
    </row>
    <row r="3" spans="1:17" s="11" customFormat="1" ht="14.25" customHeight="1" x14ac:dyDescent="0.2">
      <c r="A3" s="89"/>
      <c r="B3" s="89"/>
      <c r="C3" s="89"/>
      <c r="D3" s="89"/>
      <c r="E3" s="89"/>
      <c r="F3" s="89"/>
      <c r="G3" s="89"/>
      <c r="H3" s="89"/>
      <c r="I3" s="89"/>
      <c r="J3" s="89"/>
      <c r="K3" s="89"/>
      <c r="L3" s="89"/>
      <c r="M3" s="89"/>
      <c r="N3" s="89"/>
      <c r="O3" s="89"/>
      <c r="P3" s="89"/>
      <c r="Q3" s="89"/>
    </row>
    <row r="4" spans="1:17" s="11" customFormat="1" ht="12" customHeight="1" x14ac:dyDescent="0.2">
      <c r="A4" s="16"/>
      <c r="B4" s="16"/>
      <c r="C4" s="16"/>
      <c r="D4" s="16"/>
      <c r="E4" s="16"/>
      <c r="F4" s="16"/>
      <c r="G4" s="16"/>
      <c r="H4" s="16"/>
      <c r="I4" s="16"/>
      <c r="J4" s="16"/>
      <c r="K4" s="16"/>
      <c r="L4" s="16"/>
      <c r="M4" s="16"/>
      <c r="N4" s="16"/>
      <c r="O4" s="16"/>
      <c r="P4" s="16"/>
      <c r="Q4" s="16"/>
    </row>
    <row r="5" spans="1:17" x14ac:dyDescent="0.2">
      <c r="A5" s="82" t="s">
        <v>7</v>
      </c>
      <c r="B5" s="80" t="s">
        <v>161</v>
      </c>
      <c r="C5" s="12"/>
      <c r="D5" s="5" t="s">
        <v>9</v>
      </c>
      <c r="E5" s="5" t="s">
        <v>10</v>
      </c>
      <c r="F5" s="83" t="s">
        <v>11</v>
      </c>
      <c r="G5" s="84"/>
      <c r="H5" s="90" t="s">
        <v>12</v>
      </c>
      <c r="I5" s="91"/>
      <c r="J5" s="85" t="s">
        <v>13</v>
      </c>
      <c r="K5" s="86"/>
      <c r="L5" s="85" t="s">
        <v>14</v>
      </c>
      <c r="M5" s="86"/>
      <c r="N5" s="85" t="s">
        <v>15</v>
      </c>
      <c r="O5" s="86"/>
      <c r="P5" s="70" t="s">
        <v>162</v>
      </c>
      <c r="Q5" s="70" t="s">
        <v>163</v>
      </c>
    </row>
    <row r="6" spans="1:17" x14ac:dyDescent="0.2">
      <c r="A6" s="82"/>
      <c r="B6" s="81"/>
      <c r="C6" s="9"/>
      <c r="D6" s="5" t="s">
        <v>16</v>
      </c>
      <c r="E6" s="5" t="s">
        <v>16</v>
      </c>
      <c r="F6" s="14" t="s">
        <v>17</v>
      </c>
      <c r="G6" s="5" t="s">
        <v>16</v>
      </c>
      <c r="H6" s="38" t="s">
        <v>17</v>
      </c>
      <c r="I6" s="38" t="s">
        <v>16</v>
      </c>
      <c r="J6" s="41" t="s">
        <v>17</v>
      </c>
      <c r="K6" s="41" t="s">
        <v>16</v>
      </c>
      <c r="L6" s="41" t="s">
        <v>17</v>
      </c>
      <c r="M6" s="41" t="s">
        <v>16</v>
      </c>
      <c r="N6" s="41" t="s">
        <v>17</v>
      </c>
      <c r="O6" s="41" t="s">
        <v>16</v>
      </c>
      <c r="P6" s="70"/>
      <c r="Q6" s="70"/>
    </row>
    <row r="7" spans="1:17" hidden="1" x14ac:dyDescent="0.2">
      <c r="A7" s="9" t="s">
        <v>18</v>
      </c>
      <c r="B7" s="18"/>
      <c r="C7" s="8"/>
      <c r="D7" s="17" t="s">
        <v>19</v>
      </c>
      <c r="E7" s="17" t="s">
        <v>20</v>
      </c>
      <c r="F7" s="17" t="s">
        <v>21</v>
      </c>
      <c r="G7" s="17" t="s">
        <v>22</v>
      </c>
      <c r="H7" s="17" t="s">
        <v>23</v>
      </c>
      <c r="I7" s="17" t="s">
        <v>34</v>
      </c>
      <c r="J7" s="17" t="s">
        <v>37</v>
      </c>
      <c r="K7" s="17" t="s">
        <v>40</v>
      </c>
      <c r="L7" s="17" t="s">
        <v>42</v>
      </c>
      <c r="M7" s="17" t="s">
        <v>45</v>
      </c>
      <c r="N7" s="17" t="s">
        <v>47</v>
      </c>
      <c r="O7" s="17" t="s">
        <v>49</v>
      </c>
      <c r="P7" s="17" t="s">
        <v>52</v>
      </c>
      <c r="Q7" s="17" t="s">
        <v>55</v>
      </c>
    </row>
    <row r="8" spans="1:17" ht="21" x14ac:dyDescent="0.2">
      <c r="A8" s="5" t="s">
        <v>19</v>
      </c>
      <c r="B8" s="24" t="s">
        <v>164</v>
      </c>
      <c r="C8" s="6" t="s">
        <v>19</v>
      </c>
      <c r="D8" s="48" t="s">
        <v>25</v>
      </c>
      <c r="E8" s="57" t="s">
        <v>366</v>
      </c>
      <c r="F8" s="57" t="s">
        <v>367</v>
      </c>
      <c r="G8" s="57" t="s">
        <v>368</v>
      </c>
      <c r="H8" s="57" t="s">
        <v>367</v>
      </c>
      <c r="I8" s="57" t="s">
        <v>369</v>
      </c>
      <c r="J8" s="57" t="s">
        <v>370</v>
      </c>
      <c r="K8" s="57" t="s">
        <v>371</v>
      </c>
      <c r="L8" s="57" t="s">
        <v>370</v>
      </c>
      <c r="M8" s="57" t="s">
        <v>372</v>
      </c>
      <c r="N8" s="57" t="s">
        <v>373</v>
      </c>
      <c r="O8" s="57" t="s">
        <v>220</v>
      </c>
      <c r="P8" s="48" t="s">
        <v>25</v>
      </c>
      <c r="Q8" s="48" t="s">
        <v>25</v>
      </c>
    </row>
    <row r="9" spans="1:17" ht="63" x14ac:dyDescent="0.2">
      <c r="A9" s="5" t="s">
        <v>20</v>
      </c>
      <c r="B9" s="25" t="s">
        <v>165</v>
      </c>
      <c r="C9" s="6" t="s">
        <v>20</v>
      </c>
      <c r="D9" s="49">
        <v>49</v>
      </c>
      <c r="E9" s="49">
        <v>53</v>
      </c>
      <c r="F9" s="49">
        <v>59</v>
      </c>
      <c r="G9" s="49">
        <v>59</v>
      </c>
      <c r="H9" s="49">
        <v>65</v>
      </c>
      <c r="I9" s="49">
        <v>65</v>
      </c>
      <c r="J9" s="49">
        <v>74</v>
      </c>
      <c r="K9" s="49">
        <v>74</v>
      </c>
      <c r="L9" s="49">
        <v>85</v>
      </c>
      <c r="M9" s="49">
        <v>85</v>
      </c>
      <c r="N9" s="49">
        <v>100</v>
      </c>
      <c r="O9" s="49">
        <v>100</v>
      </c>
      <c r="P9" s="48" t="s">
        <v>25</v>
      </c>
      <c r="Q9" s="48" t="s">
        <v>25</v>
      </c>
    </row>
    <row r="10" spans="1:17" ht="21" x14ac:dyDescent="0.2">
      <c r="A10" s="5" t="s">
        <v>21</v>
      </c>
      <c r="B10" s="24" t="s">
        <v>166</v>
      </c>
      <c r="C10" s="6" t="s">
        <v>21</v>
      </c>
      <c r="D10" s="48" t="s">
        <v>25</v>
      </c>
      <c r="E10" s="48">
        <f>E13*1/E11*100</f>
        <v>57.459999749802968</v>
      </c>
      <c r="F10" s="48">
        <f>F13*1/F11*100</f>
        <v>64.900000000000006</v>
      </c>
      <c r="G10" s="48">
        <f>G13*1/G11*100</f>
        <v>66.131332432306465</v>
      </c>
      <c r="H10" s="48">
        <f>H13*(1/H11)*100</f>
        <v>65.541801385681296</v>
      </c>
      <c r="I10" s="48">
        <f>I13*(1/I11)*100</f>
        <v>69.060470779220779</v>
      </c>
      <c r="J10" s="48">
        <f t="shared" ref="J10:O10" si="0">J13*1/J11*100</f>
        <v>77.552941176470597</v>
      </c>
      <c r="K10" s="48">
        <f t="shared" si="0"/>
        <v>71.479011109087594</v>
      </c>
      <c r="L10" s="48">
        <f t="shared" si="0"/>
        <v>90</v>
      </c>
      <c r="M10" s="48">
        <f t="shared" si="0"/>
        <v>81.144713656387651</v>
      </c>
      <c r="N10" s="48">
        <f t="shared" si="0"/>
        <v>100</v>
      </c>
      <c r="O10" s="48">
        <f t="shared" si="0"/>
        <v>79.010395010395001</v>
      </c>
      <c r="P10" s="48" t="s">
        <v>25</v>
      </c>
      <c r="Q10" s="48" t="s">
        <v>25</v>
      </c>
    </row>
    <row r="11" spans="1:17" ht="21" x14ac:dyDescent="0.2">
      <c r="A11" s="5" t="s">
        <v>22</v>
      </c>
      <c r="B11" s="24" t="s">
        <v>167</v>
      </c>
      <c r="C11" s="6" t="s">
        <v>22</v>
      </c>
      <c r="D11" s="48" t="s">
        <v>25</v>
      </c>
      <c r="E11" s="49">
        <v>39968.5</v>
      </c>
      <c r="F11" s="49">
        <v>43300</v>
      </c>
      <c r="G11" s="49">
        <v>42914</v>
      </c>
      <c r="H11" s="49">
        <v>43300</v>
      </c>
      <c r="I11" s="49">
        <v>39424</v>
      </c>
      <c r="J11" s="49">
        <v>42500</v>
      </c>
      <c r="K11" s="49">
        <v>43928</v>
      </c>
      <c r="L11" s="49">
        <v>45400</v>
      </c>
      <c r="M11" s="49">
        <v>45400</v>
      </c>
      <c r="N11" s="49">
        <v>48100</v>
      </c>
      <c r="O11" s="49">
        <v>48100</v>
      </c>
      <c r="P11" s="48" t="s">
        <v>25</v>
      </c>
      <c r="Q11" s="48" t="s">
        <v>25</v>
      </c>
    </row>
    <row r="12" spans="1:17" ht="20.25" customHeight="1" x14ac:dyDescent="0.2">
      <c r="A12" s="5" t="s">
        <v>23</v>
      </c>
      <c r="B12" s="24" t="s">
        <v>168</v>
      </c>
      <c r="C12" s="6" t="s">
        <v>23</v>
      </c>
      <c r="D12" s="48" t="s">
        <v>25</v>
      </c>
      <c r="E12" s="48" t="s">
        <v>25</v>
      </c>
      <c r="F12" s="48">
        <f>F11*1/E11*100</f>
        <v>108.33531405982211</v>
      </c>
      <c r="G12" s="48">
        <f>G11*1/E11*100</f>
        <v>107.36955352339967</v>
      </c>
      <c r="H12" s="48">
        <f>H11*1/F11*100</f>
        <v>100</v>
      </c>
      <c r="I12" s="48">
        <f>(I11*1)/G11*100</f>
        <v>91.867455841916396</v>
      </c>
      <c r="J12" s="48">
        <f>J11*1/H11*100</f>
        <v>98.152424942263281</v>
      </c>
      <c r="K12" s="48">
        <f>(K11*1)/I11*100</f>
        <v>111.42451298701299</v>
      </c>
      <c r="L12" s="48">
        <f>L11*1/J11*100</f>
        <v>106.8235294117647</v>
      </c>
      <c r="M12" s="48">
        <f>M11*1/K11*100</f>
        <v>103.35093789837917</v>
      </c>
      <c r="N12" s="48">
        <f>N11*1/L11*100</f>
        <v>105.94713656387664</v>
      </c>
      <c r="O12" s="48">
        <f>O11*1/M11*100</f>
        <v>105.94713656387664</v>
      </c>
      <c r="P12" s="48" t="s">
        <v>25</v>
      </c>
      <c r="Q12" s="48" t="s">
        <v>25</v>
      </c>
    </row>
    <row r="13" spans="1:17" ht="21" x14ac:dyDescent="0.2">
      <c r="A13" s="5" t="s">
        <v>34</v>
      </c>
      <c r="B13" s="24" t="s">
        <v>169</v>
      </c>
      <c r="C13" s="6" t="s">
        <v>34</v>
      </c>
      <c r="D13" s="48" t="s">
        <v>25</v>
      </c>
      <c r="E13" s="57" t="s">
        <v>374</v>
      </c>
      <c r="F13" s="57" t="s">
        <v>375</v>
      </c>
      <c r="G13" s="57" t="s">
        <v>376</v>
      </c>
      <c r="H13" s="57" t="s">
        <v>376</v>
      </c>
      <c r="I13" s="57" t="s">
        <v>377</v>
      </c>
      <c r="J13" s="57" t="s">
        <v>378</v>
      </c>
      <c r="K13" s="57" t="s">
        <v>379</v>
      </c>
      <c r="L13" s="57" t="s">
        <v>380</v>
      </c>
      <c r="M13" s="57" t="s">
        <v>381</v>
      </c>
      <c r="N13" s="57" t="s">
        <v>382</v>
      </c>
      <c r="O13" s="57" t="s">
        <v>405</v>
      </c>
      <c r="P13" s="48" t="s">
        <v>25</v>
      </c>
      <c r="Q13" s="48" t="s">
        <v>25</v>
      </c>
    </row>
    <row r="14" spans="1:17" ht="19.5" customHeight="1" x14ac:dyDescent="0.2">
      <c r="A14" s="5" t="s">
        <v>37</v>
      </c>
      <c r="B14" s="24" t="s">
        <v>168</v>
      </c>
      <c r="C14" s="6" t="s">
        <v>37</v>
      </c>
      <c r="D14" s="48" t="s">
        <v>25</v>
      </c>
      <c r="E14" s="48" t="s">
        <v>25</v>
      </c>
      <c r="F14" s="48">
        <f>(F13/E13)*100</f>
        <v>122.36272038108673</v>
      </c>
      <c r="G14" s="48">
        <f>(G13/E13)*100</f>
        <v>123.57277528858002</v>
      </c>
      <c r="H14" s="48">
        <f>(H13/F13)*100</f>
        <v>100.98890814434714</v>
      </c>
      <c r="I14" s="48">
        <f>(I13/G13)*100</f>
        <v>95.936517780377457</v>
      </c>
      <c r="J14" s="48">
        <f t="shared" ref="J14:O14" si="1">(J13*1/H13)*100</f>
        <v>116.13976236451535</v>
      </c>
      <c r="K14" s="48">
        <f t="shared" si="1"/>
        <v>115.32666823377309</v>
      </c>
      <c r="L14" s="48">
        <f t="shared" si="1"/>
        <v>123.96844660194175</v>
      </c>
      <c r="M14" s="48">
        <f t="shared" si="1"/>
        <v>117.32650090925594</v>
      </c>
      <c r="N14" s="48">
        <f t="shared" si="1"/>
        <v>117.7190406265296</v>
      </c>
      <c r="O14" s="48">
        <f t="shared" si="1"/>
        <v>103.16044918932565</v>
      </c>
      <c r="P14" s="48" t="s">
        <v>25</v>
      </c>
      <c r="Q14" s="48" t="s">
        <v>25</v>
      </c>
    </row>
    <row r="15" spans="1:17" ht="31.5" x14ac:dyDescent="0.2">
      <c r="A15" s="5" t="s">
        <v>40</v>
      </c>
      <c r="B15" s="24" t="s">
        <v>170</v>
      </c>
      <c r="C15" s="6" t="s">
        <v>40</v>
      </c>
      <c r="D15" s="48" t="s">
        <v>25</v>
      </c>
      <c r="E15" s="48">
        <f t="shared" ref="E15:O15" si="2">E28/E17*100</f>
        <v>0</v>
      </c>
      <c r="F15" s="48">
        <f t="shared" si="2"/>
        <v>0</v>
      </c>
      <c r="G15" s="48">
        <f t="shared" si="2"/>
        <v>0</v>
      </c>
      <c r="H15" s="48">
        <f t="shared" si="2"/>
        <v>0</v>
      </c>
      <c r="I15" s="48">
        <f t="shared" si="2"/>
        <v>0.45454545454545459</v>
      </c>
      <c r="J15" s="48">
        <f t="shared" si="2"/>
        <v>0.37037037037037041</v>
      </c>
      <c r="K15" s="48">
        <f t="shared" si="2"/>
        <v>0.21505376344086022</v>
      </c>
      <c r="L15" s="48">
        <f t="shared" si="2"/>
        <v>0.29850746268656719</v>
      </c>
      <c r="M15" s="48">
        <f t="shared" si="2"/>
        <v>0</v>
      </c>
      <c r="N15" s="48">
        <f t="shared" si="2"/>
        <v>0.63856960408684549</v>
      </c>
      <c r="O15" s="48">
        <f t="shared" si="2"/>
        <v>0</v>
      </c>
      <c r="P15" s="48" t="s">
        <v>25</v>
      </c>
      <c r="Q15" s="48" t="s">
        <v>25</v>
      </c>
    </row>
    <row r="16" spans="1:17" ht="18.75" customHeight="1" x14ac:dyDescent="0.2">
      <c r="A16" s="5" t="s">
        <v>42</v>
      </c>
      <c r="B16" s="24" t="s">
        <v>171</v>
      </c>
      <c r="C16" s="6" t="s">
        <v>42</v>
      </c>
      <c r="D16" s="48">
        <f t="shared" ref="D16:O16" si="3">(D19*1/D18)*100</f>
        <v>29.712460063897765</v>
      </c>
      <c r="E16" s="48">
        <f t="shared" si="3"/>
        <v>30.107526881720425</v>
      </c>
      <c r="F16" s="48">
        <f t="shared" si="3"/>
        <v>29.9719887955182</v>
      </c>
      <c r="G16" s="48">
        <f t="shared" si="3"/>
        <v>30.172413793103452</v>
      </c>
      <c r="H16" s="48">
        <f t="shared" si="3"/>
        <v>31.395348837209308</v>
      </c>
      <c r="I16" s="48">
        <f t="shared" si="3"/>
        <v>30.177514792899409</v>
      </c>
      <c r="J16" s="48">
        <f t="shared" si="3"/>
        <v>30.120481927710845</v>
      </c>
      <c r="K16" s="48">
        <f t="shared" si="3"/>
        <v>30.252100840336134</v>
      </c>
      <c r="L16" s="48">
        <f t="shared" si="3"/>
        <v>30.097087378640776</v>
      </c>
      <c r="M16" s="48">
        <f t="shared" si="3"/>
        <v>30.03300330033003</v>
      </c>
      <c r="N16" s="48">
        <f t="shared" si="3"/>
        <v>30.174563591022448</v>
      </c>
      <c r="O16" s="48">
        <f t="shared" si="3"/>
        <v>30.185399768250289</v>
      </c>
      <c r="P16" s="48" t="s">
        <v>25</v>
      </c>
      <c r="Q16" s="48" t="s">
        <v>25</v>
      </c>
    </row>
    <row r="17" spans="1:17" x14ac:dyDescent="0.2">
      <c r="A17" s="5" t="s">
        <v>45</v>
      </c>
      <c r="B17" s="24" t="s">
        <v>172</v>
      </c>
      <c r="C17" s="6" t="s">
        <v>45</v>
      </c>
      <c r="D17" s="48">
        <f t="shared" ref="D17:O17" si="4">D18+D19+D20</f>
        <v>40.6</v>
      </c>
      <c r="E17" s="48">
        <f t="shared" si="4"/>
        <v>48.400000000000006</v>
      </c>
      <c r="F17" s="48">
        <f t="shared" si="4"/>
        <v>46.400000000000006</v>
      </c>
      <c r="G17" s="48">
        <f t="shared" si="4"/>
        <v>45.3</v>
      </c>
      <c r="H17" s="48">
        <f t="shared" si="4"/>
        <v>45.2</v>
      </c>
      <c r="I17" s="48">
        <f t="shared" si="4"/>
        <v>44</v>
      </c>
      <c r="J17" s="48">
        <f t="shared" si="4"/>
        <v>54</v>
      </c>
      <c r="K17" s="48">
        <f t="shared" si="4"/>
        <v>46.5</v>
      </c>
      <c r="L17" s="48">
        <f t="shared" si="4"/>
        <v>67</v>
      </c>
      <c r="M17" s="48">
        <f t="shared" si="4"/>
        <v>39.4</v>
      </c>
      <c r="N17" s="48">
        <f t="shared" si="4"/>
        <v>31.32</v>
      </c>
      <c r="O17" s="48">
        <f t="shared" si="4"/>
        <v>22.470000000000002</v>
      </c>
      <c r="P17" s="48">
        <f>G17+I17+J17</f>
        <v>143.30000000000001</v>
      </c>
      <c r="Q17" s="48">
        <f>G17+I17+J17+L17+O17</f>
        <v>232.77</v>
      </c>
    </row>
    <row r="18" spans="1:17" ht="26.25" customHeight="1" x14ac:dyDescent="0.2">
      <c r="A18" s="39" t="s">
        <v>82</v>
      </c>
      <c r="B18" s="24" t="s">
        <v>173</v>
      </c>
      <c r="C18" s="40">
        <v>101</v>
      </c>
      <c r="D18" s="57" t="s">
        <v>383</v>
      </c>
      <c r="E18" s="57" t="s">
        <v>384</v>
      </c>
      <c r="F18" s="57" t="s">
        <v>385</v>
      </c>
      <c r="G18" s="57" t="s">
        <v>386</v>
      </c>
      <c r="H18" s="57" t="s">
        <v>387</v>
      </c>
      <c r="I18" s="57" t="s">
        <v>388</v>
      </c>
      <c r="J18" s="57" t="s">
        <v>389</v>
      </c>
      <c r="K18" s="57" t="s">
        <v>385</v>
      </c>
      <c r="L18" s="57" t="s">
        <v>390</v>
      </c>
      <c r="M18" s="57" t="s">
        <v>391</v>
      </c>
      <c r="N18" s="57" t="s">
        <v>406</v>
      </c>
      <c r="O18" s="57" t="s">
        <v>407</v>
      </c>
      <c r="P18" s="48">
        <f>G18+I18+K18</f>
        <v>104.3</v>
      </c>
      <c r="Q18" s="48">
        <f>G18+I18+K18+M18+O18</f>
        <v>151.85999999999999</v>
      </c>
    </row>
    <row r="19" spans="1:17" ht="24.75" customHeight="1" x14ac:dyDescent="0.2">
      <c r="A19" s="39" t="s">
        <v>85</v>
      </c>
      <c r="B19" s="24" t="s">
        <v>174</v>
      </c>
      <c r="C19" s="6">
        <v>102</v>
      </c>
      <c r="D19" s="57" t="s">
        <v>392</v>
      </c>
      <c r="E19" s="57" t="s">
        <v>393</v>
      </c>
      <c r="F19" s="57" t="s">
        <v>394</v>
      </c>
      <c r="G19" s="57" t="s">
        <v>395</v>
      </c>
      <c r="H19" s="57" t="s">
        <v>396</v>
      </c>
      <c r="I19" s="57" t="s">
        <v>397</v>
      </c>
      <c r="J19" s="57" t="s">
        <v>398</v>
      </c>
      <c r="K19" s="57" t="s">
        <v>396</v>
      </c>
      <c r="L19" s="57" t="s">
        <v>399</v>
      </c>
      <c r="M19" s="57" t="s">
        <v>400</v>
      </c>
      <c r="N19" s="57" t="s">
        <v>408</v>
      </c>
      <c r="O19" s="57" t="s">
        <v>409</v>
      </c>
      <c r="P19" s="48">
        <f>G19+I19+K19</f>
        <v>31.5</v>
      </c>
      <c r="Q19" s="48">
        <f>G19+I19+K19+M19+O19</f>
        <v>45.81</v>
      </c>
    </row>
    <row r="20" spans="1:17" ht="36.75" customHeight="1" x14ac:dyDescent="0.2">
      <c r="A20" s="39" t="s">
        <v>175</v>
      </c>
      <c r="B20" s="24" t="s">
        <v>176</v>
      </c>
      <c r="C20" s="6">
        <v>103</v>
      </c>
      <c r="D20" s="57" t="s">
        <v>220</v>
      </c>
      <c r="E20" s="57" t="s">
        <v>220</v>
      </c>
      <c r="F20" s="57" t="s">
        <v>220</v>
      </c>
      <c r="G20" s="57" t="s">
        <v>220</v>
      </c>
      <c r="H20" s="57" t="s">
        <v>220</v>
      </c>
      <c r="I20" s="57" t="s">
        <v>220</v>
      </c>
      <c r="J20" s="57" t="s">
        <v>220</v>
      </c>
      <c r="K20" s="57" t="s">
        <v>220</v>
      </c>
      <c r="L20" s="57" t="s">
        <v>220</v>
      </c>
      <c r="M20" s="57" t="s">
        <v>220</v>
      </c>
      <c r="N20" s="57" t="s">
        <v>220</v>
      </c>
      <c r="O20" s="57" t="s">
        <v>220</v>
      </c>
      <c r="P20" s="48">
        <f>G20+I20+K20</f>
        <v>0</v>
      </c>
      <c r="Q20" s="48">
        <f>G20+I20+K20+M20+O20</f>
        <v>0</v>
      </c>
    </row>
    <row r="21" spans="1:17" ht="21" x14ac:dyDescent="0.2">
      <c r="A21" s="5" t="s">
        <v>47</v>
      </c>
      <c r="B21" s="24" t="s">
        <v>177</v>
      </c>
      <c r="C21" s="6" t="s">
        <v>47</v>
      </c>
      <c r="D21" s="48" t="s">
        <v>25</v>
      </c>
      <c r="E21" s="48">
        <f>(E17-0-D17)</f>
        <v>7.8000000000000043</v>
      </c>
      <c r="F21" s="48">
        <f t="shared" ref="F21:O21" si="5">(F17-0-$E$17)</f>
        <v>-2</v>
      </c>
      <c r="G21" s="48">
        <f t="shared" si="5"/>
        <v>-3.1000000000000085</v>
      </c>
      <c r="H21" s="48">
        <f t="shared" si="5"/>
        <v>-3.2000000000000028</v>
      </c>
      <c r="I21" s="48">
        <f t="shared" si="5"/>
        <v>-4.4000000000000057</v>
      </c>
      <c r="J21" s="48">
        <f t="shared" si="5"/>
        <v>5.5999999999999943</v>
      </c>
      <c r="K21" s="48">
        <f t="shared" si="5"/>
        <v>-1.9000000000000057</v>
      </c>
      <c r="L21" s="48">
        <f t="shared" si="5"/>
        <v>18.599999999999994</v>
      </c>
      <c r="M21" s="48">
        <f t="shared" si="5"/>
        <v>-9.0000000000000071</v>
      </c>
      <c r="N21" s="48">
        <f t="shared" si="5"/>
        <v>-17.080000000000005</v>
      </c>
      <c r="O21" s="48">
        <f t="shared" si="5"/>
        <v>-25.930000000000003</v>
      </c>
      <c r="P21" s="48">
        <f>G21+I21+K21</f>
        <v>-9.4000000000000199</v>
      </c>
      <c r="Q21" s="48">
        <f>G21+I21+K21+M21+O21</f>
        <v>-44.330000000000027</v>
      </c>
    </row>
    <row r="22" spans="1:17" ht="21" customHeight="1" x14ac:dyDescent="0.2">
      <c r="A22" s="5" t="s">
        <v>49</v>
      </c>
      <c r="B22" s="24" t="s">
        <v>178</v>
      </c>
      <c r="C22" s="6" t="s">
        <v>49</v>
      </c>
      <c r="D22" s="49" t="s">
        <v>179</v>
      </c>
      <c r="E22" s="49" t="s">
        <v>179</v>
      </c>
      <c r="F22" s="49" t="s">
        <v>179</v>
      </c>
      <c r="G22" s="49" t="s">
        <v>179</v>
      </c>
      <c r="H22" s="49" t="s">
        <v>179</v>
      </c>
      <c r="I22" s="49" t="s">
        <v>179</v>
      </c>
      <c r="J22" s="49" t="s">
        <v>179</v>
      </c>
      <c r="K22" s="49" t="s">
        <v>179</v>
      </c>
      <c r="L22" s="49" t="s">
        <v>179</v>
      </c>
      <c r="M22" s="49" t="s">
        <v>179</v>
      </c>
      <c r="N22" s="49" t="s">
        <v>179</v>
      </c>
      <c r="O22" s="49" t="s">
        <v>179</v>
      </c>
      <c r="P22" s="49" t="s">
        <v>179</v>
      </c>
      <c r="Q22" s="49" t="s">
        <v>179</v>
      </c>
    </row>
    <row r="23" spans="1:17" ht="31.5" x14ac:dyDescent="0.2">
      <c r="A23" s="5" t="s">
        <v>52</v>
      </c>
      <c r="B23" s="24" t="s">
        <v>180</v>
      </c>
      <c r="C23" s="6" t="s">
        <v>52</v>
      </c>
      <c r="D23" s="48" t="s">
        <v>25</v>
      </c>
      <c r="E23" s="48">
        <f t="shared" ref="E23:O23" si="6">(E21-0-E28)</f>
        <v>7.8000000000000043</v>
      </c>
      <c r="F23" s="48">
        <f t="shared" si="6"/>
        <v>-2</v>
      </c>
      <c r="G23" s="48">
        <f t="shared" si="6"/>
        <v>-3.1000000000000085</v>
      </c>
      <c r="H23" s="48">
        <f t="shared" si="6"/>
        <v>-3.2000000000000028</v>
      </c>
      <c r="I23" s="48">
        <f t="shared" si="6"/>
        <v>-4.6000000000000059</v>
      </c>
      <c r="J23" s="48">
        <f t="shared" si="6"/>
        <v>5.3999999999999941</v>
      </c>
      <c r="K23" s="48">
        <f t="shared" si="6"/>
        <v>-2.0000000000000058</v>
      </c>
      <c r="L23" s="48">
        <f t="shared" si="6"/>
        <v>18.399999999999995</v>
      </c>
      <c r="M23" s="48">
        <f t="shared" si="6"/>
        <v>-9.0000000000000071</v>
      </c>
      <c r="N23" s="48">
        <f t="shared" si="6"/>
        <v>-17.280000000000005</v>
      </c>
      <c r="O23" s="48">
        <f t="shared" si="6"/>
        <v>-25.930000000000003</v>
      </c>
      <c r="P23" s="48">
        <f t="shared" ref="P23:P30" si="7">G23+I23+K23</f>
        <v>-9.7000000000000206</v>
      </c>
      <c r="Q23" s="48">
        <f t="shared" ref="Q23:Q30" si="8">G23+I23+K23+M23+O23</f>
        <v>-44.630000000000031</v>
      </c>
    </row>
    <row r="24" spans="1:17" ht="21" x14ac:dyDescent="0.2">
      <c r="A24" s="5" t="s">
        <v>55</v>
      </c>
      <c r="B24" s="24" t="s">
        <v>181</v>
      </c>
      <c r="C24" s="6" t="s">
        <v>55</v>
      </c>
      <c r="D24" s="48" t="s">
        <v>25</v>
      </c>
      <c r="E24" s="48">
        <f t="shared" ref="E24:O24" si="9">E25+E26+E27</f>
        <v>0</v>
      </c>
      <c r="F24" s="48">
        <f t="shared" si="9"/>
        <v>0</v>
      </c>
      <c r="G24" s="48">
        <f t="shared" si="9"/>
        <v>0</v>
      </c>
      <c r="H24" s="48">
        <f t="shared" si="9"/>
        <v>0</v>
      </c>
      <c r="I24" s="48">
        <f t="shared" si="9"/>
        <v>0</v>
      </c>
      <c r="J24" s="48">
        <f t="shared" si="9"/>
        <v>0</v>
      </c>
      <c r="K24" s="48">
        <f t="shared" si="9"/>
        <v>0</v>
      </c>
      <c r="L24" s="48">
        <f t="shared" si="9"/>
        <v>0.2</v>
      </c>
      <c r="M24" s="48">
        <f t="shared" si="9"/>
        <v>0</v>
      </c>
      <c r="N24" s="48">
        <f t="shared" si="9"/>
        <v>0</v>
      </c>
      <c r="O24" s="48">
        <f t="shared" si="9"/>
        <v>0</v>
      </c>
      <c r="P24" s="48">
        <f t="shared" si="7"/>
        <v>0</v>
      </c>
      <c r="Q24" s="48">
        <f t="shared" si="8"/>
        <v>0</v>
      </c>
    </row>
    <row r="25" spans="1:17" ht="21" customHeight="1" x14ac:dyDescent="0.2">
      <c r="A25" s="5" t="s">
        <v>57</v>
      </c>
      <c r="B25" s="26" t="s">
        <v>182</v>
      </c>
      <c r="C25" s="6" t="s">
        <v>57</v>
      </c>
      <c r="D25" s="48" t="s">
        <v>25</v>
      </c>
      <c r="E25" s="57" t="s">
        <v>220</v>
      </c>
      <c r="F25" s="57" t="s">
        <v>220</v>
      </c>
      <c r="G25" s="57" t="s">
        <v>220</v>
      </c>
      <c r="H25" s="57" t="s">
        <v>220</v>
      </c>
      <c r="I25" s="57" t="s">
        <v>220</v>
      </c>
      <c r="J25" s="57" t="s">
        <v>220</v>
      </c>
      <c r="K25" s="57" t="s">
        <v>220</v>
      </c>
      <c r="L25" s="57" t="s">
        <v>220</v>
      </c>
      <c r="M25" s="57" t="s">
        <v>220</v>
      </c>
      <c r="N25" s="57" t="s">
        <v>220</v>
      </c>
      <c r="O25" s="57" t="s">
        <v>220</v>
      </c>
      <c r="P25" s="48">
        <f t="shared" si="7"/>
        <v>0</v>
      </c>
      <c r="Q25" s="48">
        <f t="shared" si="8"/>
        <v>0</v>
      </c>
    </row>
    <row r="26" spans="1:17" ht="31.5" x14ac:dyDescent="0.2">
      <c r="A26" s="5" t="s">
        <v>60</v>
      </c>
      <c r="B26" s="26" t="s">
        <v>183</v>
      </c>
      <c r="C26" s="6" t="s">
        <v>60</v>
      </c>
      <c r="D26" s="48" t="s">
        <v>25</v>
      </c>
      <c r="E26" s="57" t="s">
        <v>220</v>
      </c>
      <c r="F26" s="57" t="s">
        <v>220</v>
      </c>
      <c r="G26" s="57" t="s">
        <v>220</v>
      </c>
      <c r="H26" s="57" t="s">
        <v>220</v>
      </c>
      <c r="I26" s="57" t="s">
        <v>220</v>
      </c>
      <c r="J26" s="57" t="s">
        <v>220</v>
      </c>
      <c r="K26" s="57" t="s">
        <v>220</v>
      </c>
      <c r="L26" s="57" t="s">
        <v>401</v>
      </c>
      <c r="M26" s="57" t="s">
        <v>220</v>
      </c>
      <c r="N26" s="57" t="s">
        <v>220</v>
      </c>
      <c r="O26" s="57" t="s">
        <v>220</v>
      </c>
      <c r="P26" s="48">
        <f t="shared" si="7"/>
        <v>0</v>
      </c>
      <c r="Q26" s="48">
        <f t="shared" si="8"/>
        <v>0</v>
      </c>
    </row>
    <row r="27" spans="1:17" ht="21" x14ac:dyDescent="0.2">
      <c r="A27" s="5" t="s">
        <v>136</v>
      </c>
      <c r="B27" s="26" t="s">
        <v>184</v>
      </c>
      <c r="C27" s="6" t="s">
        <v>136</v>
      </c>
      <c r="D27" s="48" t="s">
        <v>25</v>
      </c>
      <c r="E27" s="57" t="s">
        <v>220</v>
      </c>
      <c r="F27" s="57" t="s">
        <v>220</v>
      </c>
      <c r="G27" s="57" t="s">
        <v>220</v>
      </c>
      <c r="H27" s="57" t="s">
        <v>220</v>
      </c>
      <c r="I27" s="57" t="s">
        <v>220</v>
      </c>
      <c r="J27" s="57" t="s">
        <v>220</v>
      </c>
      <c r="K27" s="57" t="s">
        <v>220</v>
      </c>
      <c r="L27" s="57" t="s">
        <v>220</v>
      </c>
      <c r="M27" s="57" t="s">
        <v>220</v>
      </c>
      <c r="N27" s="57" t="s">
        <v>220</v>
      </c>
      <c r="O27" s="57" t="s">
        <v>220</v>
      </c>
      <c r="P27" s="48">
        <f t="shared" si="7"/>
        <v>0</v>
      </c>
      <c r="Q27" s="48">
        <f t="shared" si="8"/>
        <v>0</v>
      </c>
    </row>
    <row r="28" spans="1:17" ht="21" x14ac:dyDescent="0.2">
      <c r="A28" s="5" t="s">
        <v>138</v>
      </c>
      <c r="B28" s="24" t="s">
        <v>185</v>
      </c>
      <c r="C28" s="6" t="s">
        <v>138</v>
      </c>
      <c r="D28" s="48" t="s">
        <v>25</v>
      </c>
      <c r="E28" s="57" t="s">
        <v>220</v>
      </c>
      <c r="F28" s="57" t="s">
        <v>220</v>
      </c>
      <c r="G28" s="57" t="s">
        <v>220</v>
      </c>
      <c r="H28" s="57" t="s">
        <v>220</v>
      </c>
      <c r="I28" s="57" t="s">
        <v>401</v>
      </c>
      <c r="J28" s="57" t="s">
        <v>401</v>
      </c>
      <c r="K28" s="57" t="s">
        <v>402</v>
      </c>
      <c r="L28" s="57" t="s">
        <v>401</v>
      </c>
      <c r="M28" s="57" t="s">
        <v>220</v>
      </c>
      <c r="N28" s="57" t="s">
        <v>401</v>
      </c>
      <c r="O28" s="57" t="s">
        <v>220</v>
      </c>
      <c r="P28" s="48">
        <f t="shared" si="7"/>
        <v>0.30000000000000004</v>
      </c>
      <c r="Q28" s="48">
        <f t="shared" si="8"/>
        <v>0.30000000000000004</v>
      </c>
    </row>
    <row r="29" spans="1:17" ht="42" x14ac:dyDescent="0.2">
      <c r="A29" s="5" t="s">
        <v>140</v>
      </c>
      <c r="B29" s="24" t="s">
        <v>186</v>
      </c>
      <c r="C29" s="6" t="s">
        <v>140</v>
      </c>
      <c r="D29" s="48" t="s">
        <v>25</v>
      </c>
      <c r="E29" s="49">
        <v>0</v>
      </c>
      <c r="F29" s="49">
        <v>0</v>
      </c>
      <c r="G29" s="49">
        <v>0</v>
      </c>
      <c r="H29" s="49">
        <v>0</v>
      </c>
      <c r="I29" s="49">
        <v>0</v>
      </c>
      <c r="J29" s="49">
        <v>0</v>
      </c>
      <c r="K29" s="49">
        <v>0</v>
      </c>
      <c r="L29" s="49">
        <v>0</v>
      </c>
      <c r="M29" s="49">
        <v>0</v>
      </c>
      <c r="N29" s="49">
        <v>0</v>
      </c>
      <c r="O29" s="49">
        <v>0</v>
      </c>
      <c r="P29" s="48">
        <f t="shared" si="7"/>
        <v>0</v>
      </c>
      <c r="Q29" s="48">
        <f t="shared" si="8"/>
        <v>0</v>
      </c>
    </row>
    <row r="30" spans="1:17" ht="21" x14ac:dyDescent="0.2">
      <c r="A30" s="5">
        <v>20</v>
      </c>
      <c r="B30" s="24" t="s">
        <v>187</v>
      </c>
      <c r="C30" s="6">
        <v>20</v>
      </c>
      <c r="D30" s="48" t="s">
        <v>25</v>
      </c>
      <c r="E30" s="48">
        <f t="shared" ref="E30:O30" si="10">E23+E28+E29</f>
        <v>7.8000000000000043</v>
      </c>
      <c r="F30" s="48">
        <f t="shared" si="10"/>
        <v>-2</v>
      </c>
      <c r="G30" s="48">
        <f t="shared" si="10"/>
        <v>-3.1000000000000085</v>
      </c>
      <c r="H30" s="48">
        <f t="shared" si="10"/>
        <v>-3.2000000000000028</v>
      </c>
      <c r="I30" s="48">
        <f t="shared" si="10"/>
        <v>-4.4000000000000057</v>
      </c>
      <c r="J30" s="48">
        <f t="shared" si="10"/>
        <v>5.5999999999999943</v>
      </c>
      <c r="K30" s="48">
        <f t="shared" si="10"/>
        <v>-1.9000000000000057</v>
      </c>
      <c r="L30" s="48">
        <f t="shared" si="10"/>
        <v>18.599999999999994</v>
      </c>
      <c r="M30" s="48">
        <f t="shared" si="10"/>
        <v>-9.0000000000000071</v>
      </c>
      <c r="N30" s="48">
        <f t="shared" si="10"/>
        <v>-17.080000000000005</v>
      </c>
      <c r="O30" s="48">
        <f t="shared" si="10"/>
        <v>-25.930000000000003</v>
      </c>
      <c r="P30" s="48">
        <f t="shared" si="7"/>
        <v>-9.4000000000000199</v>
      </c>
      <c r="Q30" s="48">
        <f t="shared" si="8"/>
        <v>-44.330000000000027</v>
      </c>
    </row>
    <row r="31" spans="1:17" ht="42.75" customHeight="1" x14ac:dyDescent="0.2">
      <c r="A31" s="5">
        <v>21</v>
      </c>
      <c r="B31" s="24" t="s">
        <v>188</v>
      </c>
      <c r="C31" s="6">
        <v>21</v>
      </c>
      <c r="D31" s="48" t="s">
        <v>25</v>
      </c>
      <c r="E31" s="48">
        <f t="shared" ref="E31:Q31" si="11">E24/E30*100</f>
        <v>0</v>
      </c>
      <c r="F31" s="48">
        <f t="shared" si="11"/>
        <v>0</v>
      </c>
      <c r="G31" s="48">
        <f t="shared" si="11"/>
        <v>0</v>
      </c>
      <c r="H31" s="48">
        <f t="shared" si="11"/>
        <v>0</v>
      </c>
      <c r="I31" s="48">
        <f t="shared" si="11"/>
        <v>0</v>
      </c>
      <c r="J31" s="48">
        <f t="shared" si="11"/>
        <v>0</v>
      </c>
      <c r="K31" s="48">
        <f t="shared" si="11"/>
        <v>0</v>
      </c>
      <c r="L31" s="48">
        <f t="shared" si="11"/>
        <v>1.0752688172043015</v>
      </c>
      <c r="M31" s="48">
        <f t="shared" si="11"/>
        <v>0</v>
      </c>
      <c r="N31" s="48">
        <f t="shared" si="11"/>
        <v>0</v>
      </c>
      <c r="O31" s="48">
        <f t="shared" si="11"/>
        <v>0</v>
      </c>
      <c r="P31" s="48">
        <f t="shared" si="11"/>
        <v>0</v>
      </c>
      <c r="Q31" s="48">
        <f t="shared" si="11"/>
        <v>0</v>
      </c>
    </row>
    <row r="32" spans="1:17" x14ac:dyDescent="0.2">
      <c r="A32" s="3"/>
      <c r="B32" s="3"/>
      <c r="C32" s="4"/>
      <c r="D32" s="3"/>
      <c r="E32" s="3"/>
      <c r="F32" s="3"/>
      <c r="G32" s="3"/>
      <c r="H32" s="3"/>
      <c r="I32" s="3"/>
      <c r="J32" s="3"/>
      <c r="K32" s="3"/>
      <c r="L32" s="3"/>
      <c r="M32" s="3"/>
      <c r="N32" s="3"/>
      <c r="O32" s="3"/>
      <c r="P32" s="3"/>
      <c r="Q32" s="3"/>
    </row>
    <row r="33" spans="1:17" x14ac:dyDescent="0.2">
      <c r="A33" s="87" t="s">
        <v>111</v>
      </c>
      <c r="B33" s="87"/>
      <c r="C33" s="4"/>
      <c r="D33" s="68" t="s">
        <v>207</v>
      </c>
      <c r="E33" s="69"/>
      <c r="F33" s="69"/>
      <c r="G33" s="3"/>
      <c r="H33" s="3"/>
      <c r="I33" s="3"/>
      <c r="J33" s="3"/>
      <c r="K33" s="3"/>
      <c r="L33" s="3"/>
      <c r="M33" s="3"/>
      <c r="N33" s="3"/>
      <c r="O33" s="3"/>
      <c r="P33" s="3"/>
      <c r="Q33" s="3"/>
    </row>
    <row r="34" spans="1:17" x14ac:dyDescent="0.2">
      <c r="A34" s="3"/>
      <c r="B34" s="3"/>
      <c r="C34" s="4"/>
      <c r="D34" s="3"/>
      <c r="E34" s="3"/>
      <c r="F34" s="3"/>
      <c r="G34" s="3"/>
      <c r="H34" s="3"/>
      <c r="I34" s="3"/>
      <c r="J34" s="3"/>
      <c r="K34" s="3"/>
      <c r="L34" s="3"/>
      <c r="M34" s="3"/>
      <c r="N34" s="3"/>
      <c r="O34" s="3"/>
      <c r="P34" s="3"/>
      <c r="Q34" s="3"/>
    </row>
    <row r="35" spans="1:17" x14ac:dyDescent="0.2">
      <c r="A35" s="87" t="s">
        <v>112</v>
      </c>
      <c r="B35" s="87"/>
      <c r="C35" s="4"/>
      <c r="D35" s="68" t="s">
        <v>208</v>
      </c>
      <c r="E35" s="69"/>
      <c r="F35" s="69"/>
      <c r="G35" s="3"/>
      <c r="H35" s="3"/>
      <c r="I35" s="3"/>
      <c r="J35" s="3"/>
      <c r="K35" s="3"/>
      <c r="L35" s="3"/>
      <c r="M35" s="3"/>
      <c r="N35" s="3"/>
      <c r="O35" s="3"/>
      <c r="P35" s="3"/>
      <c r="Q35" s="3"/>
    </row>
  </sheetData>
  <sheetProtection password="C86F" sheet="1" objects="1"/>
  <mergeCells count="15">
    <mergeCell ref="D35:F35"/>
    <mergeCell ref="D33:F33"/>
    <mergeCell ref="A33:B33"/>
    <mergeCell ref="A35:B35"/>
    <mergeCell ref="A2:Q2"/>
    <mergeCell ref="A3:Q3"/>
    <mergeCell ref="P5:P6"/>
    <mergeCell ref="H5:I5"/>
    <mergeCell ref="J5:K5"/>
    <mergeCell ref="L5:M5"/>
    <mergeCell ref="B5:B6"/>
    <mergeCell ref="A5:A6"/>
    <mergeCell ref="F5:G5"/>
    <mergeCell ref="N5:O5"/>
    <mergeCell ref="Q5:Q6"/>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@Формулы</vt:lpstr>
      <vt:lpstr>@Параметры</vt:lpstr>
      <vt:lpstr>@Ячейки</vt:lpstr>
      <vt:lpstr>@Таблицы</vt:lpstr>
      <vt:lpstr>Шапка</vt:lpstr>
      <vt:lpstr>Целевые_показатели</vt:lpstr>
      <vt:lpstr>Мероприятия</vt:lpstr>
      <vt:lpstr>Показатели_нормативов</vt:lpstr>
      <vt:lpstr>Мероприятия!Мероприятия.Исполнитель</vt:lpstr>
      <vt:lpstr>Мероприятия!Мероприятия.Руководитель</vt:lpstr>
      <vt:lpstr>Показатели_нормативов!Показатели_нормативов.Исполнитель</vt:lpstr>
      <vt:lpstr>Показатели_нормативов!Показатели_нормативов.Руководитель</vt:lpstr>
      <vt:lpstr>Целевые_показатели!Целевые_показатели.Исполнитель</vt:lpstr>
      <vt:lpstr>Целевые_показатели!Целевые_показатели.Руководитель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Илья</dc:creator>
  <cp:lastModifiedBy>user</cp:lastModifiedBy>
  <dcterms:created xsi:type="dcterms:W3CDTF">2008-05-13T08:30:36Z</dcterms:created>
  <dcterms:modified xsi:type="dcterms:W3CDTF">2017-10-05T09:47:34Z</dcterms:modified>
</cp:coreProperties>
</file>